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threadedComments/threadedComment1.xml" ContentType="application/vnd.ms-excel.threadedcomments+xml"/>
  <Override PartName="/xl/worksheets/sheet1.xml" ContentType="application/vnd.openxmlformats-officedocument.spreadsheetml.worksheet+xml"/>
  <Override PartName="/xl/persons/person.xml" ContentType="application/vnd.ms-excel.person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álculo Integral" sheetId="1" state="visible" r:id="rId1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tc={00F200CF-0060-49B2-86BA-005D006600B7}</author>
    <author>tc={00F70025-0089-459E-A2AB-00A900620071}</author>
    <author>tc={004A0037-008D-44A8-9F6C-00E1002200A1}</author>
    <author>tc={00E00096-0050-4585-9287-00CB0057003F}</author>
    <author>tc={00180003-004C-4F00-8829-0041002E0059}</author>
    <author>tc={00D400E0-003C-48E0-AF82-002A00E300A1}</author>
    <author>tc={00E600AC-0086-4BB0-86A2-008C0051005B}</author>
    <author>tc={00DF0084-002E-4E77-BC8F-005400F30018}</author>
    <author>tc={009D000B-00D2-480D-B36C-004E001D00F3}</author>
    <author>tc={00810011-00FD-45BD-B387-0037001B0036}</author>
    <author>tc={00AB00FA-005F-45A6-A2C2-00CC002C0067}</author>
    <author>tc={00D100DA-0084-4F9B-A2C6-00E800460090}</author>
    <author>tc={009E0084-00F0-4C79-A74E-000B00F600C3}</author>
    <author>tc={00CD00C5-00A2-400D-B323-002000D70005}</author>
    <author>tc={004D0092-0079-4E45-A6AB-005200E30035}</author>
    <author>tc={0023009B-0055-4E27-B855-00C200A00024}</author>
    <author>tc={00B700E4-0083-4109-B02F-0031002100C0}</author>
    <author>tc={00390082-0036-4187-A711-0045008B0008}</author>
    <author>tc={00970027-0062-4AC6-9C0F-004800E000FC}</author>
    <author>tc={00A60052-00E8-4F7E-92C7-009F008A00B1}</author>
    <author>tc={00510093-0087-4D26-B53D-00BB00A100AD}</author>
    <author>tc={00AF00F1-00FC-45CB-8388-006400A600D1}</author>
    <author>tc={005A0049-00F4-4146-BD93-009900B500E4}</author>
    <author>tc={008800CB-0084-415D-8A78-004F00C50028}</author>
    <author>tc={00F9001A-00E6-4E32-9855-004C0075002B}</author>
    <author>tc={00430098-0025-4CDD-B8C6-008C00EB00C7}</author>
    <author>tc={00B60035-0098-4DEC-BCDC-007B00340013}</author>
    <author>tc={00230099-00BC-47CC-B1B3-00AA00A6002B}</author>
    <author>tc={002D0099-00F2-48A4-9F03-0051000A0057}</author>
    <author>tc={0059005B-0091-4D0C-B9B2-001D00BF0066}</author>
    <author>tc={003F001D-00B8-4BE2-9490-00D90082004D}</author>
    <author>tc={00D50012-0025-4C99-9DFC-0071009200CA}</author>
    <author>tc={00050073-004D-49F0-923D-002600740089}</author>
    <author>tc={003000A0-0099-4812-BAA3-00F80031003C}</author>
    <author>tc={001F00B4-0006-4329-BD76-00750012005D}</author>
    <author>tc={00FB00DE-005F-44D4-9A8F-000F00000015}</author>
    <author>tc={00830027-007C-4D67-B913-00D300EF001E}</author>
    <author>tc={002400A1-00E0-413F-9680-007D003600F5}</author>
    <author>tc={00820091-0017-49D4-B2B1-003300FE0026}</author>
    <author>tc={000A0050-00D4-41BF-85FF-00D90099001B}</author>
    <author>tc={003100A8-0078-4ED8-8FE8-004E003D00E5}</author>
    <author>tc={00C400FA-0026-4270-95BB-00F000A30059}</author>
    <author>tc={001600E4-00D6-4A54-8529-00AD0052004A}</author>
    <author>tc={00C80063-0009-49E3-BE3F-00A500DE00AD}</author>
    <author>tc={00F9002A-009A-40CA-AC31-00DA00DB00E5}</author>
    <author>tc={00670064-0005-4A4E-8DD4-00FA00D700C2}</author>
    <author>tc={00BA0029-0001-46DF-AD05-005800240054}</author>
    <author>tc={00520036-00CD-474F-B7B2-007900BE002F}</author>
    <author>tc={00A400C0-00EE-47A0-9589-007700DF0019}</author>
    <author>tc={00D6000B-0077-45CC-B110-00AE00C100DB}</author>
    <author>tc={004000A9-00BB-4195-88AC-00EE00870002}</author>
    <author>tc={004D0077-00C1-4359-BCF4-00D400A2000A}</author>
    <author>tc={003F0053-0091-45C7-9214-00FE00410004}</author>
    <author>tc={00CC00C9-000B-4164-A64E-0017002000AB}</author>
    <author>tc={007E0092-0086-42D1-96A9-00C9004300F3}</author>
    <author>tc={00A300CD-000E-4F03-A0B7-003300710077}</author>
    <author>tc={00D600ED-00B7-4D97-AAD4-00D900FF0068}</author>
    <author>tc={001E00DA-0092-4B37-B636-00DF00F100AD}</author>
    <author>tc={005B00F3-0043-4EC3-9D74-0053009D00A0}</author>
    <author>tc={00E100BD-008E-40BE-BC91-0056003C003F}</author>
    <author>tc={007F00F0-0026-46D4-9A32-00C2000E00E6}</author>
    <author>tc={00E500DD-0098-49A0-9256-000B00240098}</author>
    <author>tc={002500B3-0046-4F07-B37C-0034001F0023}</author>
    <author>tc={00CA0038-0081-41B3-BBEA-005F00A70045}</author>
    <author>tc={005F008C-007B-44E6-9648-0034007200AB}</author>
    <author>tc={00BA0063-00C6-4A4F-AC22-005B00A0001E}</author>
    <author>tc={00B50012-00E8-41DB-A759-00E700A10016}</author>
    <author>tc={00C70022-000C-492C-AC88-001B00C90078}</author>
    <author>tc={00000047-0074-4FE0-9813-000E00E5006B}</author>
    <author>tc={00C6006B-00AF-497F-9D7F-008D003600DA}</author>
    <author>tc={00A80000-0039-4F53-81EE-007F000A009B}</author>
    <author>tc={00CD0066-00FB-440E-AB26-007A00BC0047}</author>
    <author>tc={002200F1-0062-4087-AF25-008200040020}</author>
    <author>tc={00C50021-0049-4DCC-9A28-003500A00055}</author>
    <author>tc={00E000BA-0049-4885-A490-00190038009B}</author>
    <author>tc={00D600E0-0083-40FA-9B71-009E002500BE}</author>
    <author>tc={005E002F-004D-44C1-8FE0-0058001700DC}</author>
    <author>tc={003C0013-002B-4290-859E-00E6000C005A}</author>
    <author>tc={001E0080-0052-4700-A31E-009B00FE00F9}</author>
    <author>tc={002A00E5-00D5-48F7-BAF7-00A4006C001D}</author>
    <author>tc={00CB00B7-0002-42BC-8B98-00EB00CD00AC}</author>
    <author>tc={00C60078-0060-45FA-8339-00D500A90003}</author>
    <author>tc={00580017-00EF-4CB2-A36C-0088002800C3}</author>
    <author>tc={00BD00A7-00ED-4EEB-A203-001900F20085}</author>
    <author>tc={00EA0067-0089-4E6A-A0D5-008100D500D2}</author>
    <author>tc={005700D5-0047-46CB-8B27-0004001F00A6}</author>
    <author>tc={009C0008-0094-45F8-9D6F-000100D9004D}</author>
    <author>tc={0082007E-0045-4986-9665-009A007A00E2}</author>
    <author>tc={001E000F-0018-4471-8CAA-0040000B0087}</author>
    <author>tc={00420022-0072-48C4-A5CF-00A300DE005F}</author>
    <author>tc={00AF0057-00F3-4813-9815-00BF004D0091}</author>
    <author>tc={001400C5-0075-4F83-B267-005C00EF00C2}</author>
    <author>tc={001A0019-0094-47E8-90F6-00E000AA00AD}</author>
    <author>tc={003300D8-0066-4954-8CDC-00E80014007E}</author>
    <author>tc={00780042-00AB-45B6-902D-00B8001D0080}</author>
    <author>tc={00B700D4-00F9-476A-AF4D-007A002500CC}</author>
    <author>tc={00AB008B-0051-4BC9-8881-00D400BC008C}</author>
    <author>tc={00DB00B3-003E-4C90-A16C-00D2004600DF}</author>
    <author>tc={00130034-00C5-4FB2-A40F-003400FD0031}</author>
    <author>tc={00DA007E-0040-437F-940F-004500990053}</author>
    <author>tc={00D70085-00AF-4C78-A477-0058008400C2}</author>
    <author>tc={00210094-0010-469A-BC9A-00EE0028008D}</author>
    <author>tc={00DC005E-004C-4857-A179-003700D70061}</author>
    <author>tc={005A008B-0029-4C10-AFD0-00C8009500AE}</author>
    <author>tc={002900FA-000D-4E0A-97A7-007F000900D7}</author>
    <author>tc={003F0093-001F-427C-B97C-005A000700FB}</author>
    <author>tc={00AF00AB-000C-4AED-951B-00FD00D4001B}</author>
    <author>tc={002800F3-0099-419A-B052-001400EB00A4}</author>
    <author>tc={006C003A-0067-4D8E-B7BE-003F0099002A}</author>
    <author>tc={009200AB-0082-46E4-8940-00F2000500D7}</author>
    <author>tc={002C0028-00F5-44E4-98B8-009F001D001E}</author>
    <author>tc={005A0090-00DF-4F7A-B601-00CB006F00DD}</author>
    <author>tc={00E8008D-0001-463B-A798-007E00AD004A}</author>
    <author>tc={00A100FB-00E6-4389-9B36-003B00070085}</author>
    <author>tc={00740081-002F-4A9D-8304-00A400740017}</author>
    <author>tc={0038006C-0081-4A0E-ACCA-008600010038}</author>
    <author>tc={00EA0015-0080-4413-A0DE-004600AB001A}</author>
    <author>tc={000A0014-000A-4DA8-9A89-004700E80048}</author>
    <author>tc={00110056-00C7-45F8-B644-008F001D00AD}</author>
    <author>tc={00790061-007B-4164-8DBA-000400CF00E0}</author>
    <author>tc={00680082-008D-4FDB-BBFC-004C00CF0015}</author>
    <author>tc={00BE0045-0084-42FB-A1B3-00DC000D009C}</author>
    <author>tc={00EC00F4-00AA-4C67-8187-003200060033}</author>
    <author>tc={007C00DA-00B7-4198-9BDD-001300A2001E}</author>
    <author>tc={0010003F-00E9-4E9B-A57D-00DF0080008C}</author>
    <author>tc={00650031-008A-4262-B1DE-00B5001B000E}</author>
    <author>tc={007500C3-00C0-4857-BF52-009200810019}</author>
    <author>tc={001E0081-00E0-4D15-8FBD-00BB009300DE}</author>
    <author>tc={000B00CF-00E5-49B8-BEF0-0087006B009C}</author>
    <author>tc={007D0041-000C-43F0-A92E-005800800065}</author>
    <author>tc={00D800CA-0046-43F7-B342-000900EE006C}</author>
    <author>tc={0006006C-004A-4ECE-B9FA-00C8009F005A}</author>
    <author>tc={00E700B4-0070-40F4-8F9A-00A600AE00E4}</author>
    <author>tc={005300DE-00AF-48C4-876F-00A3005A0090}</author>
    <author>tc={009400A4-00F6-4F28-B1E3-007400480070}</author>
    <author>tc={003A008C-00DD-4B5C-838E-00FF00AD0075}</author>
    <author>tc={000D007D-000D-4AF1-8841-007900E100C1}</author>
    <author>tc={008D002D-00D6-401C-A4D3-0049003F0096}</author>
    <author>tc={0012004F-0075-4C04-9D08-005100AD00E0}</author>
    <author>tc={009F0037-00DA-4809-A8C7-009B0020008C}</author>
    <author>tc={00F30076-0095-4D8D-B6E4-00BB00D60062}</author>
    <author>tc={00B8003C-0009-40A6-842E-006D008C0009}</author>
    <author>tc={00470024-0082-455C-BE1C-00B5002F008E}</author>
    <author>tc={0021000A-001B-4391-AD33-00CC001C00F3}</author>
    <author>tc={008E0091-00B5-4674-8561-004900F3004B}</author>
  </authors>
  <commentList>
    <comment ref="FC7" authorId="0" xr:uid="{00F200CF-0060-49B2-86BA-005D006600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FG5" authorId="1" xr:uid="{00F70025-0089-459E-A2AB-00A9006200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HL5" authorId="2" xr:uid="{004A0037-008D-44A8-9F6C-00E1002200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FF5" authorId="3" xr:uid="{00E00096-0050-4585-9287-00CB005700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FF7" authorId="4" xr:uid="{00180003-004C-4F00-8829-0041002E00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FC5" authorId="5" xr:uid="{00D400E0-003C-48E0-AF82-002A00E300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FW5" authorId="6" xr:uid="{00E600AC-0086-4BB0-86A2-008C005100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BS7" authorId="7" xr:uid="{00DF0084-002E-4E77-BC8F-005400F300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Exámenes regulares
</t>
      </text>
    </comment>
    <comment ref="BJ7" authorId="8" xr:uid="{009D000B-00D2-480D-B36C-004E001D00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Defensa del Proyecto Integrador
</t>
      </text>
    </comment>
    <comment ref="IG7" authorId="9" xr:uid="{00810011-00FD-45BD-B387-0037001B00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FD5" authorId="10" xr:uid="{00AB00FA-005F-45A6-A2C2-00CC002C006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HC5" authorId="11" xr:uid="{00D100DA-0084-4F9B-A2C6-00E80046009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GO5" authorId="12" xr:uid="{009E0084-00F0-4C79-A74E-000B00F600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FY5" authorId="13" xr:uid="{00CD00C5-00A2-400D-B323-002000D7000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FE5" authorId="14" xr:uid="{004D0092-0079-4E45-A6AB-005200E300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FN5" authorId="15" xr:uid="{0023009B-0055-4E27-B855-00C200A000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EV7" authorId="16" xr:uid="{00B700E4-0083-4109-B02F-0031002100C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Feriado
</t>
      </text>
    </comment>
    <comment ref="HW5" authorId="17" xr:uid="{00390082-0036-4187-A711-0045008B00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AR7" authorId="18" xr:uid="{00970027-0062-4AC6-9C0F-004800E000F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Exámenes regulares
</t>
      </text>
    </comment>
    <comment ref="FU5" authorId="19" xr:uid="{00A60052-00E8-4F7E-92C7-009F008A00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FH5" authorId="20" xr:uid="{00510093-0087-4D26-B53D-00BB00A100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FO5" authorId="21" xr:uid="{00AF00F1-00FC-45CB-8388-006400A600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HV5" authorId="22" xr:uid="{005A0049-00F4-4146-BD93-009900B500E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FL5" authorId="23" xr:uid="{008800CB-0084-415D-8A78-004F00C500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HI7" authorId="24" xr:uid="{00F9001A-00E6-4E32-9855-004C007500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porcentaje del parámetro de evaluación. Recuerde escribir este porcentaje como un decimal (por ejemplo: 0,25)
</t>
      </text>
    </comment>
    <comment ref="HB5" authorId="25" xr:uid="{00430098-0025-4CDD-B8C6-008C00EB00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IC7" authorId="26" xr:uid="{00B60035-0098-4DEC-BCDC-007B003400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FM5" authorId="27" xr:uid="{00230099-00BC-47CC-B1B3-00AA00A600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FP5" authorId="28" xr:uid="{002D0099-00F2-48A4-9F03-0051000A00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FV7" authorId="29" xr:uid="{0059005B-0091-4D0C-B9B2-001D00BF00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ID5" authorId="30" xr:uid="{003F001D-00B8-4BE2-9490-00D90082004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HE7" authorId="31" xr:uid="{00D50012-0025-4C99-9DFC-0071009200C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FQ5" authorId="32" xr:uid="{00050073-004D-49F0-923D-0026007400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BN7" authorId="33" xr:uid="{003000A0-0099-4812-BAA3-00F80031003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Entrega de los formatos/modalidad de exámenes del coordinador académico al Vicerrectorado
</t>
      </text>
    </comment>
    <comment ref="FV5" authorId="34" xr:uid="{001F00B4-0006-4329-BD76-00750012005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HN5" authorId="35" xr:uid="{00FB00DE-005F-44D4-9A8F-000F000000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GD5" authorId="36" xr:uid="{00830027-007C-4D67-B913-00D300EF001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FZ5" authorId="37" xr:uid="{002400A1-00E0-413F-9680-007D003600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AM7" authorId="38" xr:uid="{00820091-0017-49D4-B2B1-003300FE002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Entrega de los formatos/modalidad de exámenes de los docentes al coordinador de carrera respectivo
</t>
      </text>
    </comment>
    <comment ref="HG5" authorId="39" xr:uid="{000A0050-00D4-41BF-85FF-00D90099001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FX5" authorId="40" xr:uid="{003100A8-0078-4ED8-8FE8-004E003D00E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GE5" authorId="41" xr:uid="{00C400FA-0026-4270-95BB-00F000A300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BT7" authorId="42" xr:uid="{001600E4-00D6-4A54-8529-00AD0052004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Exámenes regulares
</t>
      </text>
    </comment>
    <comment ref="FN7" authorId="43" xr:uid="{00C80063-0009-49E3-BE3F-00A500DE00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GF5" authorId="44" xr:uid="{00F9002A-009A-40CA-AC31-00DA00DB00E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AX7" authorId="45" xr:uid="{00670064-0005-4A4E-8DD4-00FA00D700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Plazo máximo de socialización de las calificaciones con los estudiantes
</t>
      </text>
    </comment>
    <comment ref="HT5" authorId="46" xr:uid="{00BA0029-0001-46DF-AD05-0058002400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GG5" authorId="47" xr:uid="{00520036-00CD-474F-B7B2-007900BE00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GH5" authorId="48" xr:uid="{00A400C0-00EE-47A0-9589-007700DF001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HM7" authorId="49" xr:uid="{00D6000B-0077-45CC-B110-00AE00C100D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HM5" authorId="50" xr:uid="{004000A9-00BB-4195-88AC-00EE0087000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HE5" authorId="51" xr:uid="{004D0077-00C1-4359-BCF4-00D400A2000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FJ7" authorId="52" xr:uid="{003F0053-0091-45C7-9214-00FE0041000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porcentaje del parámetro de evaluación. Recuerde escribir este porcentaje como un decimal (por ejemplo: 0,25)
</t>
      </text>
    </comment>
    <comment ref="GI5" authorId="53" xr:uid="{00CC00C9-000B-4164-A64E-0017002000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IE5" authorId="54" xr:uid="{007E0092-0086-42D1-96A9-00C9004300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FW7" authorId="55" xr:uid="{00A300CD-000E-4F03-A0B7-00330071007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GQ5" authorId="56" xr:uid="{00D600ED-00B7-4D97-AAD4-00D900FF00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HD5" authorId="57" xr:uid="{001E00DA-0092-4B37-B636-00DF00F100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FA7" authorId="58" xr:uid="{005B00F3-0043-4EC3-9D74-0053009D00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Fecha máxima de defensas
</t>
      </text>
    </comment>
    <comment ref="AY7" authorId="59" xr:uid="{00E100BD-008E-40BE-BC91-0056003C00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Plazo máximo para registrar las calificaciones en el sistema
</t>
      </text>
    </comment>
    <comment ref="HF5" authorId="60" xr:uid="{007F00F0-0026-46D4-9A32-00C2000E00E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GF7" authorId="61" xr:uid="{00E500DD-0098-49A0-9256-000B0024009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AS7" authorId="62" xr:uid="{002500B3-0046-4F07-B37C-0034001F002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Exámenes regulares
</t>
      </text>
    </comment>
    <comment ref="HK5" authorId="63" xr:uid="{00CA0038-0081-41B3-BBEA-005F00A7004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HO5" authorId="64" xr:uid="{005F008C-007B-44E6-9648-0034007200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HP5" authorId="65" xr:uid="{00BA0063-00C6-4A4F-AC22-005B00A0001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GG7" authorId="66" xr:uid="{00B50012-00E8-41DB-A759-00E700A1001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HU5" authorId="67" xr:uid="{00C70022-000C-492C-AC88-001B00C900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HY5" authorId="68" xr:uid="{00000047-0074-4FE0-9813-000E00E500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HX5" authorId="69" xr:uid="{00C6006B-00AF-497F-9D7F-008D003600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IC5" authorId="70" xr:uid="{00A80000-0039-4F53-81EE-007F000A00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EU7" authorId="71" xr:uid="{00CD0066-00FB-440E-AB26-007A00BC004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Feriado
</t>
      </text>
    </comment>
    <comment ref="HG7" authorId="72" xr:uid="{002200F1-0062-4087-AF25-00820004002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IF5" authorId="73" xr:uid="{00C50021-0049-4DCC-9A28-003500A0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IG5" authorId="74" xr:uid="{00E000BA-0049-4885-A490-0019003800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IH5" authorId="75" xr:uid="{00D600E0-0083-40FA-9B71-009E002500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BO7" authorId="76" xr:uid="{005E002F-004D-44C1-8FE0-0058001700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Exámenes regulares
</t>
      </text>
    </comment>
    <comment ref="FP7" authorId="77" xr:uid="{003C0013-002B-4290-859E-00E6000C00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GD7" authorId="78" xr:uid="{001E0080-0052-4700-A31E-009B00FE00F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IN5" authorId="79" xr:uid="{002A00E5-00D5-48F7-BAF7-00A4006C00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IP5" authorId="80" xr:uid="{00CB00B7-0002-42BC-8B98-00EB00CD00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la fecha del desarrollo de la actividad de evaluación
</t>
      </text>
    </comment>
    <comment ref="GH7" authorId="81" xr:uid="{00C60078-0060-45FA-8339-00D500A900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FL7" authorId="82" xr:uid="{00580017-00EF-4CB2-A36C-0088002800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AP7" authorId="83" xr:uid="{00BD00A7-00ED-4EEB-A203-001900F200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Entrega de los formatos/modalidad de exámenes del coordinador académico al Vicerrectorado
</t>
      </text>
    </comment>
    <comment ref="FS7" authorId="84" xr:uid="{00EA0067-0089-4E6A-A0D5-008100D500D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porcentaje del parámetro de evaluación. Recuerde escribir este porcentaje como un decimal (por ejemplo: 0,25)
</t>
      </text>
    </comment>
    <comment ref="AQ7" authorId="85" xr:uid="{005700D5-0047-46CB-8B27-0004001F00A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Exámenes regulares
</t>
      </text>
    </comment>
    <comment ref="AU7" authorId="86" xr:uid="{009C0008-0094-45F8-9D6F-000100D9004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Exámenes regulares
</t>
      </text>
    </comment>
    <comment ref="AV7" authorId="87" xr:uid="{0082007E-0045-4986-9665-009A007A00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Exámenes regulares
</t>
      </text>
    </comment>
    <comment ref="FY7" authorId="88" xr:uid="{001E000F-0018-4471-8CAA-0040000B00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FG7" authorId="89" xr:uid="{00420022-0072-48C4-A5CF-00A300DE005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EZ7" authorId="90" xr:uid="{00AF0057-00F3-4813-9815-00BF004D009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Fecha máxima de defensas
</t>
      </text>
    </comment>
    <comment ref="BP7" authorId="91" xr:uid="{001400C5-0075-4F83-B267-005C00EF00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Exámenes regulares
</t>
      </text>
    </comment>
    <comment ref="FM7" authorId="92" xr:uid="{001A0019-0094-47E8-90F6-00E000AA00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BR7" authorId="93" xr:uid="{003300D8-0066-4954-8CDC-00E8001400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Exámenes regulares
</t>
      </text>
    </comment>
    <comment ref="EW7" authorId="94" xr:uid="{00780042-00AB-45B6-902D-00B8001D00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Fecha máxima de defensas
</t>
      </text>
    </comment>
    <comment ref="AT7" authorId="95" xr:uid="{00B700D4-00F9-476A-AF4D-007A002500C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Exámenes regulares
</t>
      </text>
    </comment>
    <comment ref="IJ7" authorId="96" xr:uid="{00AB008B-0051-4BC9-8881-00D400BC00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porcentaje del parámetro de evaluación. Recuerde escribir este porcentaje como un decimal (por ejemplo: 0,25)
</t>
      </text>
    </comment>
    <comment ref="HC7" authorId="97" xr:uid="{00DB00B3-003E-4C90-A16C-00D2004600D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BW7" authorId="98" xr:uid="{00130034-00C5-4FB2-A40F-003400FD00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Plazo máximo para registrar las calificaciones en el sistema
</t>
      </text>
    </comment>
    <comment ref="BZ7" authorId="99" xr:uid="{00DA007E-0040-437F-940F-00450099005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Feriado
</t>
      </text>
    </comment>
    <comment ref="BQ7" authorId="100" xr:uid="{00D70085-00AF-4C78-A477-0058008400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Exámenes regulares
</t>
      </text>
    </comment>
    <comment ref="BL7" authorId="101" xr:uid="{00210094-0010-469A-BC9A-00EE002800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Entrega de los formatos/modalidad de exámenes del coordinador de carrera respectivo al coordinador académico
</t>
      </text>
    </comment>
    <comment ref="CA7" authorId="102" xr:uid="{00DC005E-004C-4857-A179-003700D700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Feriado
</t>
      </text>
    </comment>
    <comment ref="FO7" authorId="103" xr:uid="{005A008B-0029-4C10-AFD0-00C8009500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FH7" authorId="104" xr:uid="{002900FA-000D-4E0A-97A7-007F000900D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FQ7" authorId="105" xr:uid="{003F0093-001F-427C-B97C-005A000700F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BD7" authorId="106" xr:uid="{00AF00AB-000C-4AED-951B-00FD00D4001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Segunda entrega del Proyecto Integrador
</t>
      </text>
    </comment>
    <comment ref="BU7" authorId="107" xr:uid="{002800F3-0099-419A-B052-001400EB00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Exámenes regulares
</t>
      </text>
    </comment>
    <comment ref="FD7" authorId="108" xr:uid="{006C003A-0067-4D8E-B7BE-003F009900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GE7" authorId="109" xr:uid="{009200AB-0082-46E4-8940-00F2000500D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FU7" authorId="110" xr:uid="{002C0028-00F5-44E4-98B8-009F001D001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HN7" authorId="111" xr:uid="{005A0090-00DF-4F7A-B601-00CB006F00D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FX7" authorId="112" xr:uid="{00E8008D-0001-463B-A798-007E00AD004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EY7" authorId="113" xr:uid="{00A100FB-00E6-4389-9B36-003B000700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Fecha máxima de defensas
</t>
      </text>
    </comment>
    <comment ref="HX7" authorId="114" xr:uid="{00740081-002F-4A9D-8304-00A4007400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FE7" authorId="115" xr:uid="{0038006C-0081-4A0E-ACCA-0086000100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HD7" authorId="116" xr:uid="{00EA0015-0080-4413-A0DE-004600AB00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GB7" authorId="117" xr:uid="{000A0014-000A-4DA8-9A89-004700E8004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porcentaje del parámetro de evaluación. Recuerde escribir este porcentaje como un decimal (por ejemplo: 0,25)
</t>
      </text>
    </comment>
    <comment ref="HF7" authorId="118" xr:uid="{00110056-00C7-45F8-B644-008F001D00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FZ7" authorId="119" xr:uid="{00790061-007B-4164-8DBA-000400CF00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GI7" authorId="120" xr:uid="{00680082-008D-4FDB-BBFC-004C00CF00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BK7" authorId="121" xr:uid="{00BE0045-0084-42FB-A1B3-00DC000D00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Entrega de los formatos/modalidad de exámenes de los docentes al coordinador de carrera respectivo
</t>
      </text>
    </comment>
    <comment ref="AL7" authorId="122" xr:uid="{00EC00F4-00AA-4C67-8187-0032000600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Primera Entrega del Proyecto Integrador 
</t>
      </text>
    </comment>
    <comment ref="HO7" authorId="123" xr:uid="{007C00DA-00B7-4198-9BDD-001300A2001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HR7" authorId="124" xr:uid="{0010003F-00E9-4E9B-A57D-00DF008000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porcentaje del parámetro de evaluación. Recuerde escribir este porcentaje como un decimal (por ejemplo: 0,25)
</t>
      </text>
    </comment>
    <comment ref="AN7" authorId="125" xr:uid="{00650031-008A-4262-B1DE-00B5001B00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Entrega de los formatos/modalidad de exámenes del coordinador de carrera respectivo al coordinador académico
</t>
      </text>
    </comment>
    <comment ref="HB7" authorId="126" xr:uid="{007500C3-00C0-4857-BF52-00920081001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IA7" authorId="127" xr:uid="{001E0081-00E0-4D15-8FBD-00BB009300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porcentaje del parámetro de evaluación. Recuerde escribir este porcentaje como un decimal (por ejemplo: 0,25)
</t>
      </text>
    </comment>
    <comment ref="BV7" authorId="128" xr:uid="{000B00CF-00E5-49B8-BEF0-0087006B00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Plazo máximo de socialización de las calificaciones con los estudiantes
</t>
      </text>
    </comment>
    <comment ref="HL7" authorId="129" xr:uid="{007D0041-000C-43F0-A92E-0058008000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HW7" authorId="130" xr:uid="{00D800CA-0046-43F7-B342-000900EE006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EX7" authorId="131" xr:uid="{0006006C-004A-4ECE-B9FA-00C8009F00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Fecha máxima de defensas
</t>
      </text>
    </comment>
    <comment ref="HT7" authorId="132" xr:uid="{00E700B4-0070-40F4-8F9A-00A600AE00E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ID7" authorId="133" xr:uid="{005300DE-00AF-48C4-876F-00A3005A009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HU7" authorId="134" xr:uid="{009400A4-00F6-4F28-B1E3-00740048007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HY7" authorId="135" xr:uid="{003A008C-00DD-4B5C-838E-00FF00AD007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AW7" authorId="136" xr:uid="{000D007D-000D-4AF1-8841-007900E100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Exámenes regulares
</t>
      </text>
    </comment>
    <comment ref="HP7" authorId="137" xr:uid="{008D002D-00D6-401C-A4D3-0049003F00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IE7" authorId="138" xr:uid="{0012004F-0075-4C04-9D08-005100AD00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HK7" authorId="139" xr:uid="{009F0037-00DA-4809-A8C7-009B002000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GK7" authorId="140" xr:uid="{00F30076-0095-4D8D-B6E4-00BB00D600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porcentaje del parámetro de evaluación. Recuerde escribir este porcentaje como un decimal (por ejemplo: 0,25)
</t>
      </text>
    </comment>
    <comment ref="IF7" authorId="141" xr:uid="{00B8003C-0009-40A6-842E-006D008C00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IH7" authorId="142" xr:uid="{00470024-0082-455C-BE1C-00B5002F008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HV7" authorId="143" xr:uid="{0021000A-001B-4391-AD33-00CC001C00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Añada el nombre de la actividad de evaluación
</t>
      </text>
    </comment>
    <comment ref="ET7" authorId="144" xr:uid="{008E0091-00B5-4674-8561-004900F3004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Feriado
</t>
      </text>
    </comment>
  </commentList>
</comments>
</file>

<file path=xl/sharedStrings.xml><?xml version="1.0" encoding="utf-8"?>
<sst xmlns="http://schemas.openxmlformats.org/spreadsheetml/2006/main" count="137" uniqueCount="137">
  <si>
    <t>Parcial</t>
  </si>
  <si>
    <t xml:space="preserve">Asistencia primer parcial</t>
  </si>
  <si>
    <t xml:space="preserve">% asistencia primer parcial</t>
  </si>
  <si>
    <t xml:space="preserve">Asistencia segundo parcial</t>
  </si>
  <si>
    <t xml:space="preserve">% asistencia segundo parcial</t>
  </si>
  <si>
    <t xml:space="preserve">Total asistencia</t>
  </si>
  <si>
    <t xml:space="preserve">% Total asistencia</t>
  </si>
  <si>
    <t xml:space="preserve">PRIMER PARCIAL</t>
  </si>
  <si>
    <t xml:space="preserve">SEGUNDO PARCIAL</t>
  </si>
  <si>
    <t xml:space="preserve">FASE PRÁCTICA</t>
  </si>
  <si>
    <t>RESUMEN</t>
  </si>
  <si>
    <t xml:space="preserve">Asistencia mensual</t>
  </si>
  <si>
    <t>JUNIO</t>
  </si>
  <si>
    <t xml:space="preserve">asistencia total</t>
  </si>
  <si>
    <t>JULIO</t>
  </si>
  <si>
    <t>AGOSTO</t>
  </si>
  <si>
    <t>SEPTIEMBRE</t>
  </si>
  <si>
    <t>OCTUBRE</t>
  </si>
  <si>
    <t xml:space="preserve">GESTIÓN DE AULA</t>
  </si>
  <si>
    <t xml:space="preserve">¿El estudiante se exonera?</t>
  </si>
  <si>
    <t xml:space="preserve">EXAMEN FINAL</t>
  </si>
  <si>
    <t>Estudiante</t>
  </si>
  <si>
    <t xml:space="preserve">NOTA 
 FINAL 1ER PARCIAL</t>
  </si>
  <si>
    <t xml:space="preserve">No. de clases</t>
  </si>
  <si>
    <t xml:space="preserve">Porcentaje de asistencia</t>
  </si>
  <si>
    <t xml:space="preserve">COMPONENTES DE EVALUACIÓN</t>
  </si>
  <si>
    <t xml:space="preserve">NOTA 
 FINAL 2DO PARCIAL</t>
  </si>
  <si>
    <t xml:space="preserve">ASISTENCIA 1ER PARCIAL</t>
  </si>
  <si>
    <t xml:space="preserve">PORCENTAJE DE ASISTENCIA 1ER PARCIAL</t>
  </si>
  <si>
    <t xml:space="preserve">ASISTENCIA 2DO PARCIAL</t>
  </si>
  <si>
    <t xml:space="preserve">PORCENTAJE DE ASISTENCIA 2DO PARCIAL</t>
  </si>
  <si>
    <t xml:space="preserve">NOTA 
 FINAL</t>
  </si>
  <si>
    <t xml:space="preserve">No DE CLASES</t>
  </si>
  <si>
    <t xml:space="preserve">TOTAL PORCENTAJE DE ASISTENCIA</t>
  </si>
  <si>
    <t>ESTADO</t>
  </si>
  <si>
    <t xml:space="preserve">Asistencia semanal</t>
  </si>
  <si>
    <t xml:space="preserve">Semana 1:</t>
  </si>
  <si>
    <t xml:space="preserve">Semana 2:</t>
  </si>
  <si>
    <t xml:space="preserve">Semana 3:</t>
  </si>
  <si>
    <t xml:space="preserve">Semana 4:</t>
  </si>
  <si>
    <t xml:space="preserve">Semana 5:</t>
  </si>
  <si>
    <t xml:space="preserve">Semana 6:</t>
  </si>
  <si>
    <t xml:space="preserve">Semana 7:</t>
  </si>
  <si>
    <t xml:space="preserve">Semana 8:</t>
  </si>
  <si>
    <t xml:space="preserve">Semana 9:</t>
  </si>
  <si>
    <t xml:space="preserve">Semana 10:</t>
  </si>
  <si>
    <t xml:space="preserve">Semana 11:</t>
  </si>
  <si>
    <t xml:space="preserve">Semana 12:</t>
  </si>
  <si>
    <t xml:space="preserve">Semana 13:</t>
  </si>
  <si>
    <t xml:space="preserve">Semana 14:</t>
  </si>
  <si>
    <t xml:space="preserve">Semana 15:</t>
  </si>
  <si>
    <t xml:space="preserve">Semana 16:</t>
  </si>
  <si>
    <t xml:space="preserve">Semana 17:</t>
  </si>
  <si>
    <t xml:space="preserve">Semana 18:</t>
  </si>
  <si>
    <t xml:space="preserve">Semana 19:</t>
  </si>
  <si>
    <t xml:space="preserve">Semana 20:</t>
  </si>
  <si>
    <t xml:space="preserve">Semana 21:</t>
  </si>
  <si>
    <t xml:space="preserve">Semana 22:</t>
  </si>
  <si>
    <t xml:space="preserve">Semana 23:</t>
  </si>
  <si>
    <t xml:space="preserve">Semana 24:</t>
  </si>
  <si>
    <t xml:space="preserve">ACTIVIDADES DE INVESTIGACIÓN</t>
  </si>
  <si>
    <t xml:space="preserve">Promedio de calificaciones</t>
  </si>
  <si>
    <t xml:space="preserve">% del parámetro de evaluación</t>
  </si>
  <si>
    <t xml:space="preserve">ACTIVIDADES DE VINCULACIÓN</t>
  </si>
  <si>
    <t xml:space="preserve">TRABAJO PRÁCTICO</t>
  </si>
  <si>
    <t xml:space="preserve">EVALUACIÓN ESCRITA O PRÁCTICA, PARCIAL O FINAL</t>
  </si>
  <si>
    <t xml:space="preserve">Asistencia diaria</t>
  </si>
  <si>
    <t>L</t>
  </si>
  <si>
    <t>M</t>
  </si>
  <si>
    <t>J</t>
  </si>
  <si>
    <t>V</t>
  </si>
  <si>
    <t>S</t>
  </si>
  <si>
    <t xml:space="preserve">¿El estudiante debe rendir un examen de recuperación?</t>
  </si>
  <si>
    <t xml:space="preserve">Nota Final</t>
  </si>
  <si>
    <t>No.</t>
  </si>
  <si>
    <t xml:space="preserve">Cédula / Pasaporte</t>
  </si>
  <si>
    <t>Teléfono</t>
  </si>
  <si>
    <t>Correo</t>
  </si>
  <si>
    <t>Matrícula</t>
  </si>
  <si>
    <t>Malla</t>
  </si>
  <si>
    <t xml:space="preserve">FOTO INTEGRAL</t>
  </si>
  <si>
    <t xml:space="preserve">SALIDAS CONVENCIONES</t>
  </si>
  <si>
    <t xml:space="preserve">CONCEPTOS BÁSICOS</t>
  </si>
  <si>
    <t xml:space="preserve">DEMOSTRACIÓN FÓRMULAS</t>
  </si>
  <si>
    <t xml:space="preserve">GRÁFICAS DE FUNCIONES Y ÁREAS</t>
  </si>
  <si>
    <t xml:space="preserve">TALLER INTEGRALES</t>
  </si>
  <si>
    <t xml:space="preserve">TALLER INTEGRALES </t>
  </si>
  <si>
    <t>SUMATORIAS</t>
  </si>
  <si>
    <t xml:space="preserve">INTEGRALES CONCEPTO</t>
  </si>
  <si>
    <t>Examen</t>
  </si>
  <si>
    <t xml:space="preserve">Examen de recuperación</t>
  </si>
  <si>
    <t xml:space="preserve">Examen 30%</t>
  </si>
  <si>
    <t xml:space="preserve">Clases 70%</t>
  </si>
  <si>
    <t xml:space="preserve">GRÁFICA E INTEGRACIÓN POR PARTES</t>
  </si>
  <si>
    <t>TALLER</t>
  </si>
  <si>
    <t>TAREA</t>
  </si>
  <si>
    <t xml:space="preserve">INTEGRALES TRIGONOMÉTRICAS</t>
  </si>
  <si>
    <t xml:space="preserve">INTEGRACIÓN POR SUSTITUCIÓN</t>
  </si>
  <si>
    <t xml:space="preserve">AGUIRRE FLORES GEOVANNY GABRIEL</t>
  </si>
  <si>
    <t>gga.flores@yavirac.edu.ec</t>
  </si>
  <si>
    <t>SEGUNDA</t>
  </si>
  <si>
    <t>ANTIGUA</t>
  </si>
  <si>
    <t xml:space="preserve">CAJILEMA CUJI ARMANDO TELMO</t>
  </si>
  <si>
    <t>atc.cuji@yavirac.edu.ec</t>
  </si>
  <si>
    <t>PRIMERA</t>
  </si>
  <si>
    <t xml:space="preserve">CONYA GAVILANEZ WILLIAN MANOLO</t>
  </si>
  <si>
    <t>wmc.gavilanez@yavirac.edu.ec</t>
  </si>
  <si>
    <t xml:space="preserve">HOLGUIN MUNOZ KEVIN JORDAN</t>
  </si>
  <si>
    <t>kjh.munoz@yavirac.edu.ec</t>
  </si>
  <si>
    <t xml:space="preserve">JÁCOME TERAN RODNEY XAVIER</t>
  </si>
  <si>
    <t>rxj.teran@yavirac.edu.ec</t>
  </si>
  <si>
    <t xml:space="preserve">JARAMILLO ATAHUALPA JULIO FABRICIO</t>
  </si>
  <si>
    <t>jfj.atahualpa@yavirac.edu.ec</t>
  </si>
  <si>
    <t xml:space="preserve">MEJIA ARIAS ALEXANDER PATRICIO</t>
  </si>
  <si>
    <t>apm.arias@yavirac.edu.ec</t>
  </si>
  <si>
    <t xml:space="preserve">MORAN BRIONES CHRISTIAN BLADIMIR</t>
  </si>
  <si>
    <t>cbm.briones@yavirac.edu.ec</t>
  </si>
  <si>
    <t xml:space="preserve">OBANDO MALDONADO JOSE RODOLFO</t>
  </si>
  <si>
    <t>jro.maldonado@yavirac.edu.ec</t>
  </si>
  <si>
    <t xml:space="preserve">ORTIZ ZUÑIGA ANGIE JOSETH</t>
  </si>
  <si>
    <t>ajo.zuniga@yavirac.edu.ec</t>
  </si>
  <si>
    <t xml:space="preserve">POZO SANCHEZ ROGER ELIAS</t>
  </si>
  <si>
    <t>rep.sanchez@yavirac.edu.ec</t>
  </si>
  <si>
    <t xml:space="preserve">QUISHPE JIMENEZ WENDY JACQUELINE</t>
  </si>
  <si>
    <t>wjq.jimenez@yavirac.edu.ec</t>
  </si>
  <si>
    <t xml:space="preserve">RECALDE GÓMEZ SANTIAGO DANIEL</t>
  </si>
  <si>
    <t>sdr.gomez@yavirac.edu.ec</t>
  </si>
  <si>
    <t xml:space="preserve">REYES LIGÑA HOLGER DAVID</t>
  </si>
  <si>
    <t>hdr.ligna@yavirac.edu.ec</t>
  </si>
  <si>
    <t xml:space="preserve">RUIZ DIAZ CARLOS JAVIER</t>
  </si>
  <si>
    <t>cjr.diaz@yavirac.edu.ec</t>
  </si>
  <si>
    <t xml:space="preserve">TIPAN TIBANTA KAREN VANESSA</t>
  </si>
  <si>
    <t>kvt.tibanta@yavirac.edu.ec</t>
  </si>
  <si>
    <t>Media</t>
  </si>
  <si>
    <t>Desviación</t>
  </si>
  <si>
    <t xml:space="preserve">Límite superior</t>
  </si>
  <si>
    <t xml:space="preserve">Límite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</si>
</sst>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color indexed="64"/>
      <sz val="10"/>
    </font>
    <font>
      <name val="Arial"/>
      <color theme="10"/>
      <sz val="10"/>
      <u val="single"/>
    </font>
    <font>
      <name val="Calibri"/>
      <b/>
      <color indexed="64"/>
      <sz val="11"/>
    </font>
    <font>
      <name val="Arial"/>
      <sz val="10"/>
    </font>
    <font>
      <name val="Calibri"/>
      <color indexed="64"/>
      <sz val="11"/>
    </font>
    <font>
      <name val="Calibri"/>
      <color rgb="FF006100"/>
      <sz val="11"/>
    </font>
    <font>
      <name val="Calibri"/>
      <sz val="11"/>
    </font>
  </fonts>
  <fills count="35">
    <fill/>
    <fill/>
    <fill>
      <patternFill patternType="solid">
        <fgColor rgb="FF00B050"/>
        <bgColor rgb="FF00B050"/>
      </patternFill>
    </fill>
    <fill>
      <patternFill patternType="solid">
        <fgColor rgb="FF351C75"/>
        <bgColor rgb="FF351C75"/>
      </patternFill>
    </fill>
    <fill>
      <patternFill patternType="solid">
        <fgColor rgb="FF00B0F0"/>
        <bgColor rgb="FF00B0F0"/>
      </patternFill>
    </fill>
    <fill>
      <patternFill patternType="solid">
        <fgColor rgb="FFB45F06"/>
        <bgColor rgb="FFB45F06"/>
      </patternFill>
    </fill>
    <fill>
      <patternFill patternType="solid">
        <fgColor rgb="FF9900FF"/>
        <bgColor rgb="FF9900FF"/>
      </patternFill>
    </fill>
    <fill>
      <patternFill patternType="solid">
        <fgColor rgb="FFC27BA0"/>
        <bgColor rgb="FFC27BA0"/>
      </patternFill>
    </fill>
    <fill>
      <patternFill patternType="solid">
        <fgColor indexed="7"/>
        <bgColor indexed="7"/>
      </patternFill>
    </fill>
    <fill>
      <patternFill patternType="solid">
        <fgColor indexed="64"/>
        <bgColor indexed="64"/>
      </patternFill>
    </fill>
    <fill>
      <patternFill patternType="solid">
        <fgColor rgb="FF8497B0"/>
        <bgColor rgb="FF8497B0"/>
      </patternFill>
    </fill>
    <fill>
      <patternFill patternType="solid">
        <fgColor rgb="FFFFE699"/>
        <bgColor rgb="FFFFE699"/>
      </patternFill>
    </fill>
    <fill>
      <patternFill patternType="solid">
        <fgColor rgb="FFF4B084"/>
        <bgColor rgb="FFF4B084"/>
      </patternFill>
    </fill>
    <fill>
      <patternFill patternType="solid">
        <fgColor rgb="FFCC4125"/>
        <bgColor rgb="FFCC4125"/>
      </patternFill>
    </fill>
    <fill>
      <patternFill patternType="solid">
        <fgColor rgb="FFC65911"/>
        <bgColor rgb="FFC65911"/>
      </patternFill>
    </fill>
    <fill>
      <patternFill patternType="solid">
        <fgColor rgb="FF6AA84F"/>
        <bgColor rgb="FF6AA84F"/>
      </patternFill>
    </fill>
    <fill>
      <patternFill patternType="solid">
        <fgColor rgb="FF7030A0"/>
        <bgColor rgb="FF7030A0"/>
      </patternFill>
    </fill>
    <fill>
      <patternFill patternType="solid">
        <fgColor rgb="FFBF8F00"/>
        <bgColor rgb="FFBF8F00"/>
      </patternFill>
    </fill>
    <fill>
      <patternFill patternType="solid">
        <fgColor rgb="FF548235"/>
        <bgColor rgb="FF548235"/>
      </patternFill>
    </fill>
    <fill>
      <patternFill patternType="solid">
        <fgColor rgb="FF757171"/>
        <bgColor rgb="FF757171"/>
      </patternFill>
    </fill>
    <fill>
      <patternFill patternType="solid">
        <fgColor indexed="6"/>
        <bgColor indexed="6"/>
      </patternFill>
    </fill>
    <fill>
      <patternFill patternType="solid">
        <fgColor rgb="FF92D050"/>
        <bgColor rgb="FF92D050"/>
      </patternFill>
    </fill>
    <fill>
      <patternFill patternType="solid">
        <fgColor indexed="5"/>
        <bgColor indexed="5"/>
      </patternFill>
    </fill>
    <fill>
      <patternFill patternType="solid">
        <fgColor rgb="FFFCE8B2"/>
        <bgColor rgb="FFFCE8B2"/>
      </patternFill>
    </fill>
    <fill>
      <patternFill patternType="solid">
        <fgColor rgb="FFB7E1CD"/>
        <bgColor rgb="FFB7E1CD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indexed="65"/>
        <bgColor indexed="65"/>
      </patternFill>
    </fill>
    <fill>
      <patternFill patternType="solid">
        <fgColor rgb="FFA9D08E"/>
        <bgColor rgb="FFA9D08E"/>
      </patternFill>
    </fill>
    <fill>
      <patternFill patternType="solid">
        <fgColor rgb="FFD9D9D9"/>
        <bgColor rgb="FFD9D9D9"/>
      </patternFill>
    </fill>
    <fill>
      <patternFill patternType="solid">
        <fgColor rgb="FF9966FF"/>
        <bgColor rgb="FF9966FF"/>
      </patternFill>
    </fill>
    <fill>
      <patternFill patternType="solid">
        <fgColor rgb="FFC6E0B4"/>
        <bgColor rgb="FFC6E0B4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fontId="0" fillId="0" borderId="1" numFmtId="0" applyNumberFormat="1" applyFont="1" applyFill="1" applyBorder="1"/>
    <xf fontId="1" fillId="0" borderId="1" numFmtId="0" applyNumberFormat="0" applyFont="1" applyFill="0" applyBorder="0"/>
  </cellStyleXfs>
  <cellXfs count="180">
    <xf fontId="0" fillId="0" borderId="1" numFmtId="0" xfId="0" applyBorder="1"/>
    <xf fontId="2" fillId="2" borderId="2" numFmtId="0" xfId="0" applyFont="1" applyFill="1" applyBorder="1" applyAlignment="1">
      <alignment horizontal="center" vertical="center"/>
    </xf>
    <xf fontId="3" fillId="0" borderId="3" numFmtId="0" xfId="0" applyFont="1" applyBorder="1"/>
    <xf fontId="2" fillId="2" borderId="3" numFmtId="0" xfId="0" applyFont="1" applyFill="1" applyBorder="1" applyAlignment="1">
      <alignment horizontal="center" vertical="center"/>
    </xf>
    <xf fontId="2" fillId="2" borderId="4" numFmtId="0" xfId="0" applyFont="1" applyFill="1" applyBorder="1"/>
    <xf fontId="3" fillId="0" borderId="5" numFmtId="0" xfId="0" applyFont="1" applyBorder="1"/>
    <xf fontId="3" fillId="0" borderId="6" numFmtId="0" xfId="0" applyFont="1" applyBorder="1"/>
    <xf fontId="2" fillId="3" borderId="7" numFmtId="0" xfId="0" applyFont="1" applyFill="1" applyBorder="1" applyAlignment="1">
      <alignment horizontal="center" vertical="center" wrapText="1"/>
    </xf>
    <xf fontId="2" fillId="4" borderId="7" numFmtId="0" xfId="0" applyFont="1" applyFill="1" applyBorder="1" applyAlignment="1">
      <alignment horizontal="center" vertical="center" wrapText="1"/>
    </xf>
    <xf fontId="2" fillId="5" borderId="7" numFmtId="0" xfId="0" applyFont="1" applyFill="1" applyBorder="1" applyAlignment="1">
      <alignment horizontal="center" vertical="center" wrapText="1"/>
    </xf>
    <xf fontId="2" fillId="6" borderId="4" numFmtId="0" xfId="0" applyFont="1" applyFill="1" applyBorder="1" applyAlignment="1">
      <alignment horizontal="center" vertical="center"/>
    </xf>
    <xf fontId="2" fillId="7" borderId="4" numFmtId="0" xfId="0" applyFont="1" applyFill="1" applyBorder="1" applyAlignment="1">
      <alignment horizontal="center" vertical="center"/>
    </xf>
    <xf fontId="2" fillId="8" borderId="5" numFmtId="0" xfId="0" applyFont="1" applyFill="1" applyBorder="1" applyAlignment="1">
      <alignment horizontal="center" vertical="center"/>
    </xf>
    <xf fontId="4" fillId="9" borderId="1" numFmtId="0" xfId="0" applyFont="1" applyFill="1" applyBorder="1" applyAlignment="1">
      <alignment vertical="center"/>
    </xf>
    <xf fontId="2" fillId="2" borderId="4" numFmtId="0" xfId="0" applyFont="1" applyFill="1" applyBorder="1" applyAlignment="1">
      <alignment horizontal="center" vertical="center"/>
    </xf>
    <xf fontId="3" fillId="0" borderId="8" numFmtId="0" xfId="0" applyFont="1" applyBorder="1"/>
    <xf fontId="0" fillId="0" borderId="1" numFmtId="0" xfId="0" applyBorder="1"/>
    <xf fontId="2" fillId="2" borderId="9" numFmtId="0" xfId="0" applyFont="1" applyFill="1" applyBorder="1"/>
    <xf fontId="3" fillId="0" borderId="10" numFmtId="0" xfId="0" applyFont="1" applyBorder="1"/>
    <xf fontId="3" fillId="0" borderId="11" numFmtId="0" xfId="0" applyFont="1" applyBorder="1"/>
    <xf fontId="3" fillId="0" borderId="12" numFmtId="0" xfId="0" applyFont="1" applyBorder="1"/>
    <xf fontId="2" fillId="10" borderId="4" numFmtId="0" xfId="0" applyFont="1" applyFill="1" applyBorder="1" applyAlignment="1">
      <alignment vertical="center"/>
    </xf>
    <xf fontId="2" fillId="10" borderId="5" numFmtId="0" xfId="0" applyFont="1" applyFill="1" applyBorder="1" applyAlignment="1">
      <alignment vertical="center"/>
    </xf>
    <xf fontId="2" fillId="10" borderId="13" numFmtId="0" xfId="0" applyFont="1" applyFill="1" applyBorder="1" applyAlignment="1">
      <alignment vertical="center"/>
    </xf>
    <xf fontId="2" fillId="11" borderId="4" numFmtId="0" xfId="0" applyFont="1" applyFill="1" applyBorder="1" applyAlignment="1">
      <alignment vertical="center"/>
    </xf>
    <xf fontId="2" fillId="11" borderId="5" numFmtId="0" xfId="0" applyFont="1" applyFill="1" applyBorder="1" applyAlignment="1">
      <alignment vertical="center"/>
    </xf>
    <xf fontId="2" fillId="11" borderId="13" numFmtId="0" xfId="0" applyFont="1" applyFill="1" applyBorder="1" applyAlignment="1">
      <alignment vertical="center"/>
    </xf>
    <xf fontId="2" fillId="12" borderId="4" numFmtId="0" xfId="0" applyFont="1" applyFill="1" applyBorder="1" applyAlignment="1">
      <alignment horizontal="left" vertical="center"/>
    </xf>
    <xf fontId="2" fillId="12" borderId="5" numFmtId="0" xfId="0" applyFont="1" applyFill="1" applyBorder="1" applyAlignment="1">
      <alignment horizontal="left" vertical="center"/>
    </xf>
    <xf fontId="2" fillId="12" borderId="5" numFmtId="0" xfId="0" applyFont="1" applyFill="1" applyBorder="1" applyAlignment="1">
      <alignment vertical="center"/>
    </xf>
    <xf fontId="2" fillId="12" borderId="13" numFmtId="0" xfId="0" applyFont="1" applyFill="1" applyBorder="1" applyAlignment="1">
      <alignment vertical="center"/>
    </xf>
    <xf fontId="2" fillId="12" borderId="4" numFmtId="0" xfId="0" applyFont="1" applyFill="1" applyBorder="1" applyAlignment="1">
      <alignment vertical="center"/>
    </xf>
    <xf fontId="2" fillId="13" borderId="5" numFmtId="0" xfId="0" applyFont="1" applyFill="1" applyBorder="1" applyAlignment="1">
      <alignment vertical="center"/>
    </xf>
    <xf fontId="2" fillId="13" borderId="13" numFmtId="0" xfId="0" applyFont="1" applyFill="1" applyBorder="1" applyAlignment="1">
      <alignment vertical="center"/>
    </xf>
    <xf fontId="2" fillId="13" borderId="4" numFmtId="0" xfId="0" applyFont="1" applyFill="1" applyBorder="1" applyAlignment="1">
      <alignment vertical="center"/>
    </xf>
    <xf fontId="2" fillId="14" borderId="5" numFmtId="0" xfId="0" applyFont="1" applyFill="1" applyBorder="1" applyAlignment="1">
      <alignment vertical="center"/>
    </xf>
    <xf fontId="2" fillId="14" borderId="1" numFmtId="0" xfId="0" applyFont="1" applyFill="1" applyBorder="1" applyAlignment="1">
      <alignment vertical="center"/>
    </xf>
    <xf fontId="2" fillId="14" borderId="13" numFmtId="0" xfId="0" applyFont="1" applyFill="1" applyBorder="1" applyAlignment="1">
      <alignment vertical="center"/>
    </xf>
    <xf fontId="2" fillId="14" borderId="4" numFmtId="0" xfId="0" applyFont="1" applyFill="1" applyBorder="1" applyAlignment="1">
      <alignment vertical="center"/>
    </xf>
    <xf fontId="2" fillId="9" borderId="1" numFmtId="0" xfId="0" applyFont="1" applyFill="1" applyBorder="1" applyAlignment="1">
      <alignment vertical="center"/>
    </xf>
    <xf fontId="2" fillId="15" borderId="2" numFmtId="0" xfId="0" applyFont="1" applyFill="1" applyBorder="1" applyAlignment="1">
      <alignment horizontal="center" vertical="center"/>
    </xf>
    <xf fontId="3" fillId="0" borderId="14" numFmtId="0" xfId="0" applyFont="1" applyBorder="1"/>
    <xf fontId="2" fillId="2" borderId="7" numFmtId="0" xfId="0" applyFont="1" applyFill="1" applyBorder="1" applyAlignment="1">
      <alignment horizontal="center" vertical="center" wrapText="1"/>
    </xf>
    <xf fontId="2" fillId="16" borderId="2" numFmtId="0" xfId="0" applyFont="1" applyFill="1" applyBorder="1" applyAlignment="1">
      <alignment horizontal="center" vertical="center"/>
    </xf>
    <xf fontId="2" fillId="10" borderId="4" numFmtId="0" xfId="0" applyFont="1" applyFill="1" applyBorder="1" applyAlignment="1">
      <alignment horizontal="center" vertical="center"/>
    </xf>
    <xf fontId="2" fillId="10" borderId="13" numFmtId="0" xfId="0" applyFont="1" applyFill="1" applyBorder="1" applyAlignment="1">
      <alignment horizontal="center" vertical="center"/>
    </xf>
    <xf fontId="2" fillId="11" borderId="4" numFmtId="0" xfId="0" applyFont="1" applyFill="1" applyBorder="1" applyAlignment="1">
      <alignment horizontal="center" vertical="center"/>
    </xf>
    <xf fontId="2" fillId="11" borderId="13" numFmtId="0" xfId="0" applyFont="1" applyFill="1" applyBorder="1" applyAlignment="1">
      <alignment horizontal="center" vertical="center"/>
    </xf>
    <xf fontId="2" fillId="12" borderId="4" numFmtId="0" xfId="0" applyFont="1" applyFill="1" applyBorder="1" applyAlignment="1">
      <alignment horizontal="center" vertical="center"/>
    </xf>
    <xf fontId="2" fillId="12" borderId="5" numFmtId="0" xfId="0" applyFont="1" applyFill="1" applyBorder="1" applyAlignment="1">
      <alignment horizontal="center" vertical="center"/>
    </xf>
    <xf fontId="2" fillId="12" borderId="6" numFmtId="0" xfId="0" applyFont="1" applyFill="1" applyBorder="1" applyAlignment="1">
      <alignment horizontal="center" vertical="center"/>
    </xf>
    <xf fontId="2" fillId="13" borderId="4" numFmtId="0" xfId="0" applyFont="1" applyFill="1" applyBorder="1" applyAlignment="1">
      <alignment horizontal="center" vertical="center"/>
    </xf>
    <xf fontId="2" fillId="14" borderId="4" numFmtId="0" xfId="0" applyFont="1" applyFill="1" applyBorder="1" applyAlignment="1">
      <alignment horizontal="center" vertical="center"/>
    </xf>
    <xf fontId="2" fillId="9" borderId="11" numFmtId="0" xfId="0" applyFont="1" applyFill="1" applyBorder="1" applyAlignment="1">
      <alignment vertical="center"/>
    </xf>
    <xf fontId="2" fillId="17" borderId="2" numFmtId="0" xfId="0" applyFont="1" applyFill="1" applyBorder="1" applyAlignment="1">
      <alignment horizontal="center" vertical="center"/>
    </xf>
    <xf fontId="2" fillId="17" borderId="7" numFmtId="0" xfId="0" applyFont="1" applyFill="1" applyBorder="1" applyAlignment="1">
      <alignment horizontal="center" vertical="center" wrapText="1"/>
    </xf>
    <xf fontId="2" fillId="14" borderId="2" numFmtId="0" xfId="0" applyFont="1" applyFill="1" applyBorder="1" applyAlignment="1">
      <alignment horizontal="center" vertical="center" wrapText="1"/>
    </xf>
    <xf fontId="2" fillId="14" borderId="7" numFmtId="0" xfId="0" applyFont="1" applyFill="1" applyBorder="1" applyAlignment="1">
      <alignment horizontal="center" vertical="center" wrapText="1"/>
    </xf>
    <xf fontId="2" fillId="18" borderId="2" numFmtId="0" xfId="0" applyFont="1" applyFill="1" applyBorder="1" applyAlignment="1">
      <alignment horizontal="center" vertical="center" wrapText="1"/>
    </xf>
    <xf fontId="2" fillId="18" borderId="7" numFmtId="0" xfId="0" applyFont="1" applyFill="1" applyBorder="1" applyAlignment="1">
      <alignment horizontal="center" vertical="center" wrapText="1"/>
    </xf>
    <xf fontId="2" fillId="19" borderId="2" numFmtId="0" xfId="0" applyFont="1" applyFill="1" applyBorder="1" applyAlignment="1">
      <alignment horizontal="center" vertical="center" wrapText="1"/>
    </xf>
    <xf fontId="2" fillId="19" borderId="7" numFmtId="0" xfId="0" applyFont="1" applyFill="1" applyBorder="1" applyAlignment="1">
      <alignment horizontal="center" vertical="center" wrapText="1"/>
    </xf>
    <xf fontId="3" fillId="0" borderId="15" numFmtId="0" xfId="0" applyFont="1" applyBorder="1"/>
    <xf fontId="2" fillId="2" borderId="8" numFmtId="0" xfId="0" applyFont="1" applyFill="1" applyBorder="1" applyAlignment="1">
      <alignment horizontal="center" vertical="center"/>
    </xf>
    <xf fontId="2" fillId="2" borderId="1" numFmtId="0" xfId="0" applyFont="1" applyFill="1" applyBorder="1" applyAlignment="1">
      <alignment horizontal="center" vertical="center"/>
    </xf>
    <xf fontId="2" fillId="12" borderId="13" numFmtId="0" xfId="0" applyFont="1" applyFill="1" applyBorder="1" applyAlignment="1">
      <alignment horizontal="center" vertical="center"/>
    </xf>
    <xf fontId="2" fillId="13" borderId="13" numFmtId="0" xfId="0" applyFont="1" applyFill="1" applyBorder="1" applyAlignment="1">
      <alignment horizontal="center" vertical="center"/>
    </xf>
    <xf fontId="2" fillId="14" borderId="13" numFmtId="0" xfId="0" applyFont="1" applyFill="1" applyBorder="1" applyAlignment="1">
      <alignment horizontal="center" vertical="center"/>
    </xf>
    <xf fontId="3" fillId="0" borderId="9" numFmtId="0" xfId="0" applyFont="1" applyBorder="1"/>
    <xf fontId="2" fillId="10" borderId="7" numFmtId="0" xfId="0" applyFont="1" applyFill="1" applyBorder="1" applyAlignment="1">
      <alignment horizontal="center" vertical="center"/>
    </xf>
    <xf fontId="2" fillId="11" borderId="7" numFmtId="0" xfId="0" applyFont="1" applyFill="1" applyBorder="1" applyAlignment="1">
      <alignment horizontal="center" vertical="center"/>
    </xf>
    <xf fontId="2" fillId="14" borderId="7" numFmtId="0" xfId="0" applyFont="1" applyFill="1" applyBorder="1" applyAlignment="1">
      <alignment horizontal="center" vertical="center"/>
    </xf>
    <xf fontId="2" fillId="17" borderId="7" numFmtId="14" xfId="0" applyNumberFormat="1" applyFont="1" applyFill="1" applyBorder="1" applyAlignment="1">
      <alignment horizontal="center" vertical="center" wrapText="1"/>
    </xf>
    <xf fontId="2" fillId="14" borderId="7" numFmtId="14" xfId="0" applyNumberFormat="1" applyFont="1" applyFill="1" applyBorder="1" applyAlignment="1">
      <alignment horizontal="center" vertical="center" wrapText="1"/>
    </xf>
    <xf fontId="2" fillId="18" borderId="7" numFmtId="14" xfId="0" applyNumberFormat="1" applyFont="1" applyFill="1" applyBorder="1" applyAlignment="1">
      <alignment horizontal="center" vertical="center" wrapText="1"/>
    </xf>
    <xf fontId="2" fillId="19" borderId="7" numFmtId="14" xfId="0" applyNumberFormat="1" applyFont="1" applyFill="1" applyBorder="1" applyAlignment="1">
      <alignment horizontal="center" vertical="center" wrapText="1"/>
    </xf>
    <xf fontId="2" fillId="16" borderId="7" numFmtId="14" xfId="0" applyNumberFormat="1" applyFont="1" applyFill="1" applyBorder="1" applyAlignment="1">
      <alignment horizontal="center" vertical="center" wrapText="1"/>
    </xf>
    <xf fontId="2" fillId="16" borderId="7" numFmtId="0" xfId="0" applyFont="1" applyFill="1" applyBorder="1" applyAlignment="1">
      <alignment horizontal="center" vertical="center" wrapText="1"/>
    </xf>
    <xf fontId="2" fillId="16" borderId="7" numFmtId="0" xfId="0" applyFont="1" applyFill="1" applyBorder="1" applyAlignment="1">
      <alignment horizontal="center" vertical="center"/>
    </xf>
    <xf fontId="2" fillId="2" borderId="9" numFmtId="0" xfId="0" applyFont="1" applyFill="1" applyBorder="1" applyAlignment="1">
      <alignment horizontal="center" vertical="center"/>
    </xf>
    <xf fontId="2" fillId="2" borderId="10" numFmtId="0" xfId="0" applyFont="1" applyFill="1" applyBorder="1" applyAlignment="1">
      <alignment horizontal="center" vertical="center"/>
    </xf>
    <xf fontId="3" fillId="0" borderId="16" numFmtId="0" xfId="0" applyFont="1" applyBorder="1"/>
    <xf fontId="2" fillId="10" borderId="2" numFmtId="0" xfId="0" applyFont="1" applyFill="1" applyBorder="1" applyAlignment="1">
      <alignment horizontal="center" vertical="center"/>
    </xf>
    <xf fontId="2" fillId="20" borderId="7" numFmtId="0" xfId="0" applyFont="1" applyFill="1" applyBorder="1" applyAlignment="1">
      <alignment horizontal="center" vertical="center"/>
    </xf>
    <xf fontId="2" fillId="18" borderId="1" numFmtId="0" xfId="0" applyFont="1" applyFill="1" applyBorder="1" applyAlignment="1">
      <alignment horizontal="center" vertical="center"/>
    </xf>
    <xf fontId="2" fillId="21" borderId="7" numFmtId="0" xfId="0" applyFont="1" applyFill="1" applyBorder="1" applyAlignment="1">
      <alignment horizontal="center" vertical="center"/>
    </xf>
    <xf fontId="2" fillId="18" borderId="7" numFmtId="0" xfId="0" applyFont="1" applyFill="1" applyBorder="1" applyAlignment="1">
      <alignment horizontal="center" vertical="center"/>
    </xf>
    <xf fontId="2" fillId="11" borderId="2" numFmtId="0" xfId="0" applyFont="1" applyFill="1" applyBorder="1" applyAlignment="1">
      <alignment horizontal="center" vertical="center"/>
    </xf>
    <xf fontId="2" fillId="11" borderId="14" numFmtId="0" xfId="0" applyFont="1" applyFill="1" applyBorder="1" applyAlignment="1">
      <alignment horizontal="center" vertical="center"/>
    </xf>
    <xf fontId="2" fillId="12" borderId="7" numFmtId="0" xfId="0" applyFont="1" applyFill="1" applyBorder="1" applyAlignment="1">
      <alignment horizontal="center" vertical="center"/>
    </xf>
    <xf fontId="2" fillId="22" borderId="3" numFmtId="0" xfId="0" applyFont="1" applyFill="1" applyBorder="1" applyAlignment="1">
      <alignment horizontal="center" vertical="center"/>
    </xf>
    <xf fontId="2" fillId="13" borderId="7" numFmtId="0" xfId="0" applyFont="1" applyFill="1" applyBorder="1" applyAlignment="1">
      <alignment horizontal="center" vertical="center"/>
    </xf>
    <xf fontId="2" fillId="22" borderId="7" numFmtId="0" xfId="0" applyFont="1" applyFill="1" applyBorder="1" applyAlignment="1">
      <alignment horizontal="center" vertical="center"/>
    </xf>
    <xf fontId="2" fillId="18" borderId="2" numFmtId="0" xfId="0" applyFont="1" applyFill="1" applyBorder="1" applyAlignment="1">
      <alignment horizontal="center" vertical="center"/>
    </xf>
    <xf fontId="2" fillId="18" borderId="16" numFmtId="14" xfId="0" applyNumberFormat="1" applyFont="1" applyFill="1" applyBorder="1" applyAlignment="1">
      <alignment horizontal="center" vertical="center" wrapText="1"/>
    </xf>
    <xf fontId="2" fillId="2" borderId="13" numFmtId="0" xfId="0" applyFont="1" applyFill="1" applyBorder="1" applyAlignment="1">
      <alignment horizontal="center" vertical="center"/>
    </xf>
    <xf fontId="2" fillId="2" borderId="7" numFmtId="0" xfId="0" applyFont="1" applyFill="1" applyBorder="1" applyAlignment="1">
      <alignment horizontal="center" vertical="center"/>
    </xf>
    <xf fontId="2" fillId="2" borderId="6" numFmtId="0" xfId="0" applyFont="1" applyFill="1" applyBorder="1" applyAlignment="1">
      <alignment horizontal="center" vertical="center"/>
    </xf>
    <xf fontId="2" fillId="3" borderId="4" numFmtId="0" xfId="0" applyFont="1" applyFill="1" applyBorder="1" applyAlignment="1">
      <alignment horizontal="center" vertical="center"/>
    </xf>
    <xf fontId="2" fillId="4" borderId="4" numFmtId="0" xfId="0" applyFont="1" applyFill="1" applyBorder="1" applyAlignment="1">
      <alignment horizontal="center" vertical="center"/>
    </xf>
    <xf fontId="4" fillId="5" borderId="4" numFmtId="0" xfId="0" applyFont="1" applyFill="1" applyBorder="1" applyAlignment="1">
      <alignment horizontal="center" vertical="center"/>
    </xf>
    <xf fontId="2" fillId="10" borderId="16" numFmtId="0" xfId="0" applyFont="1" applyFill="1" applyBorder="1" applyAlignment="1">
      <alignment horizontal="center" vertical="center"/>
    </xf>
    <xf fontId="2" fillId="10" borderId="9" numFmtId="0" xfId="0" applyFont="1" applyFill="1" applyBorder="1" applyAlignment="1">
      <alignment horizontal="center" vertical="center"/>
    </xf>
    <xf fontId="2" fillId="20" borderId="16" numFmtId="0" xfId="0" applyFont="1" applyFill="1" applyBorder="1" applyAlignment="1">
      <alignment horizontal="center" vertical="center"/>
    </xf>
    <xf fontId="2" fillId="21" borderId="16" numFmtId="0" xfId="0" applyFont="1" applyFill="1" applyBorder="1" applyAlignment="1">
      <alignment horizontal="center" vertical="center"/>
    </xf>
    <xf fontId="2" fillId="18" borderId="16" numFmtId="0" xfId="0" applyFont="1" applyFill="1" applyBorder="1" applyAlignment="1">
      <alignment horizontal="center" vertical="center"/>
    </xf>
    <xf fontId="2" fillId="11" borderId="16" numFmtId="0" xfId="0" applyFont="1" applyFill="1" applyBorder="1" applyAlignment="1">
      <alignment horizontal="center" vertical="center"/>
    </xf>
    <xf fontId="2" fillId="11" borderId="9" numFmtId="0" xfId="0" applyFont="1" applyFill="1" applyBorder="1" applyAlignment="1">
      <alignment horizontal="center" vertical="center"/>
    </xf>
    <xf fontId="2" fillId="11" borderId="11" numFmtId="0" xfId="0" applyFont="1" applyFill="1" applyBorder="1" applyAlignment="1">
      <alignment horizontal="center" vertical="center"/>
    </xf>
    <xf fontId="2" fillId="12" borderId="16" numFmtId="0" xfId="0" applyFont="1" applyFill="1" applyBorder="1" applyAlignment="1">
      <alignment horizontal="center" vertical="center"/>
    </xf>
    <xf fontId="2" fillId="22" borderId="10" numFmtId="0" xfId="0" applyFont="1" applyFill="1" applyBorder="1" applyAlignment="1">
      <alignment horizontal="center" vertical="center"/>
    </xf>
    <xf fontId="2" fillId="13" borderId="16" numFmtId="0" xfId="0" applyFont="1" applyFill="1" applyBorder="1" applyAlignment="1">
      <alignment horizontal="center" vertical="center"/>
    </xf>
    <xf fontId="2" fillId="14" borderId="16" numFmtId="0" xfId="0" applyFont="1" applyFill="1" applyBorder="1" applyAlignment="1">
      <alignment horizontal="center" vertical="center"/>
    </xf>
    <xf fontId="2" fillId="22" borderId="16" numFmtId="0" xfId="0" applyFont="1" applyFill="1" applyBorder="1" applyAlignment="1">
      <alignment horizontal="center" vertical="center"/>
    </xf>
    <xf fontId="2" fillId="18" borderId="9" numFmtId="0" xfId="0" applyFont="1" applyFill="1" applyBorder="1" applyAlignment="1">
      <alignment horizontal="center" vertical="center"/>
    </xf>
    <xf fontId="2" fillId="17" borderId="13" numFmtId="0" xfId="0" applyFont="1" applyFill="1" applyBorder="1" applyAlignment="1">
      <alignment horizontal="center" vertical="center" wrapText="1"/>
    </xf>
    <xf fontId="2" fillId="17" borderId="13" numFmtId="0" xfId="0" applyFont="1" applyFill="1" applyBorder="1" applyAlignment="1">
      <alignment horizontal="center" vertical="center"/>
    </xf>
    <xf fontId="2" fillId="14" borderId="13" numFmtId="0" xfId="0" applyFont="1" applyFill="1" applyBorder="1" applyAlignment="1">
      <alignment horizontal="center" vertical="center" wrapText="1"/>
    </xf>
    <xf fontId="2" fillId="18" borderId="13" numFmtId="0" xfId="0" applyFont="1" applyFill="1" applyBorder="1" applyAlignment="1">
      <alignment horizontal="center" vertical="center" wrapText="1"/>
    </xf>
    <xf fontId="2" fillId="18" borderId="13" numFmtId="0" xfId="0" applyFont="1" applyFill="1" applyBorder="1" applyAlignment="1">
      <alignment horizontal="center" vertical="center"/>
    </xf>
    <xf fontId="2" fillId="19" borderId="13" numFmtId="0" xfId="0" applyFont="1" applyFill="1" applyBorder="1" applyAlignment="1">
      <alignment horizontal="center" vertical="center" wrapText="1"/>
    </xf>
    <xf fontId="2" fillId="19" borderId="13" numFmtId="0" xfId="0" applyFont="1" applyFill="1" applyBorder="1" applyAlignment="1">
      <alignment horizontal="center" vertical="center"/>
    </xf>
    <xf fontId="2" fillId="16" borderId="13" numFmtId="0" xfId="0" applyFont="1" applyFill="1" applyBorder="1" applyAlignment="1">
      <alignment horizontal="center" vertical="center"/>
    </xf>
    <xf fontId="2" fillId="16" borderId="13" numFmtId="0" xfId="0" applyFont="1" applyFill="1" applyBorder="1" applyAlignment="1">
      <alignment horizontal="center" vertical="center" wrapText="1"/>
    </xf>
    <xf fontId="4" fillId="21" borderId="13" numFmtId="0" xfId="0" applyFont="1" applyFill="1" applyBorder="1" applyAlignment="1">
      <alignment horizontal="center" vertical="center"/>
    </xf>
    <xf fontId="4" fillId="21" borderId="13" numFmtId="0" xfId="0" applyFont="1" applyFill="1" applyBorder="1"/>
    <xf fontId="4" fillId="21" borderId="6" numFmtId="0" xfId="0" applyFont="1" applyFill="1" applyBorder="1" applyAlignment="1">
      <alignment horizontal="right"/>
    </xf>
    <xf fontId="4" fillId="21" borderId="6" numFmtId="0" xfId="0" applyFont="1" applyFill="1" applyBorder="1"/>
    <xf fontId="4" fillId="23" borderId="6" numFmtId="0" xfId="0" applyFont="1" applyFill="1" applyBorder="1"/>
    <xf fontId="4" fillId="24" borderId="6" numFmtId="0" xfId="0" applyFont="1" applyFill="1" applyBorder="1"/>
    <xf fontId="4" fillId="25" borderId="13" numFmtId="0" xfId="0" applyFont="1" applyFill="1" applyBorder="1" applyAlignment="1">
      <alignment horizontal="center" vertical="center"/>
    </xf>
    <xf fontId="4" fillId="25" borderId="13" numFmtId="2" xfId="0" applyNumberFormat="1" applyFont="1" applyFill="1" applyBorder="1" applyAlignment="1">
      <alignment horizontal="center" vertical="center"/>
    </xf>
    <xf fontId="4" fillId="26" borderId="13" numFmtId="0" xfId="0" applyFont="1" applyFill="1" applyBorder="1" applyAlignment="1">
      <alignment horizontal="center" vertical="center"/>
    </xf>
    <xf fontId="4" fillId="27" borderId="13" numFmtId="0" xfId="0" applyFont="1" applyFill="1" applyBorder="1" applyAlignment="1">
      <alignment horizontal="center" vertical="center" wrapText="1"/>
    </xf>
    <xf fontId="4" fillId="27" borderId="13" numFmtId="2" xfId="0" applyNumberFormat="1" applyFont="1" applyFill="1" applyBorder="1" applyAlignment="1">
      <alignment horizontal="center" vertical="center" wrapText="1"/>
    </xf>
    <xf fontId="5" fillId="28" borderId="1" numFmtId="0" xfId="0" applyFont="1" applyFill="1" applyBorder="1" applyAlignment="1">
      <alignment horizontal="center" vertical="center"/>
    </xf>
    <xf fontId="4" fillId="9" borderId="1" numFmtId="0" xfId="0" applyFont="1" applyFill="1" applyBorder="1" applyAlignment="1">
      <alignment horizontal="center" vertical="center"/>
    </xf>
    <xf fontId="4" fillId="11" borderId="13" numFmtId="0" xfId="0" applyFont="1" applyFill="1" applyBorder="1" applyAlignment="1">
      <alignment horizontal="center" vertical="center"/>
    </xf>
    <xf fontId="6" fillId="11" borderId="13" numFmtId="0" xfId="0" applyFont="1" applyFill="1" applyBorder="1" applyAlignment="1">
      <alignment horizontal="center" vertical="center"/>
    </xf>
    <xf fontId="4" fillId="9" borderId="13" numFmtId="0" xfId="0" applyFont="1" applyFill="1" applyBorder="1" applyAlignment="1">
      <alignment horizontal="center" vertical="center"/>
    </xf>
    <xf fontId="6" fillId="12" borderId="13" numFmtId="0" xfId="0" applyFont="1" applyFill="1" applyBorder="1" applyAlignment="1">
      <alignment horizontal="center" vertical="center"/>
    </xf>
    <xf fontId="4" fillId="12" borderId="13" numFmtId="0" xfId="0" applyFont="1" applyFill="1" applyBorder="1" applyAlignment="1">
      <alignment horizontal="center" vertical="center"/>
    </xf>
    <xf fontId="6" fillId="29" borderId="13" numFmtId="0" xfId="0" applyFont="1" applyFill="1" applyBorder="1" applyAlignment="1">
      <alignment horizontal="center" vertical="center"/>
    </xf>
    <xf fontId="4" fillId="29" borderId="13" numFmtId="0" xfId="0" applyFont="1" applyFill="1" applyBorder="1" applyAlignment="1">
      <alignment horizontal="center" vertical="center"/>
    </xf>
    <xf fontId="4" fillId="30" borderId="13" numFmtId="0" xfId="0" applyFont="1" applyFill="1" applyBorder="1" applyAlignment="1">
      <alignment horizontal="center" vertical="center"/>
    </xf>
    <xf fontId="6" fillId="30" borderId="13" numFmtId="0" xfId="0" applyFont="1" applyFill="1" applyBorder="1" applyAlignment="1">
      <alignment horizontal="center" vertical="center"/>
    </xf>
    <xf fontId="4" fillId="31" borderId="13" numFmtId="0" xfId="0" applyFont="1" applyFill="1" applyBorder="1" applyAlignment="1">
      <alignment horizontal="center" vertical="center"/>
    </xf>
    <xf fontId="4" fillId="21" borderId="13" numFmtId="4" xfId="0" applyNumberFormat="1" applyFont="1" applyFill="1" applyBorder="1" applyAlignment="1">
      <alignment horizontal="center" vertical="center"/>
    </xf>
    <xf fontId="4" fillId="21" borderId="13" numFmtId="0" xfId="0" applyFont="1" applyFill="1" applyBorder="1" applyAlignment="1">
      <alignment horizontal="left" vertical="center"/>
    </xf>
    <xf fontId="4" fillId="21" borderId="13" numFmtId="2" xfId="0" applyNumberFormat="1" applyFont="1" applyFill="1" applyBorder="1" applyAlignment="1">
      <alignment horizontal="center" vertical="center"/>
    </xf>
    <xf fontId="4" fillId="11" borderId="13" numFmtId="0" xfId="0" applyFont="1" applyFill="1" applyBorder="1" applyAlignment="1">
      <alignment horizontal="center" vertical="center" wrapText="1"/>
    </xf>
    <xf fontId="4" fillId="32" borderId="13" numFmtId="0" xfId="0" applyFont="1" applyFill="1" applyBorder="1" applyAlignment="1">
      <alignment horizontal="center"/>
    </xf>
    <xf fontId="4" fillId="32" borderId="13" numFmtId="0" xfId="0" applyFont="1" applyFill="1" applyBorder="1" applyAlignment="1">
      <alignment horizontal="center" vertical="center"/>
    </xf>
    <xf fontId="4" fillId="2" borderId="16" numFmtId="0" xfId="0" applyFont="1" applyFill="1" applyBorder="1" applyAlignment="1">
      <alignment vertical="center"/>
    </xf>
    <xf fontId="4" fillId="21" borderId="16" numFmtId="0" xfId="0" applyFont="1" applyFill="1" applyBorder="1"/>
    <xf fontId="4" fillId="21" borderId="11" numFmtId="0" xfId="0" applyFont="1" applyFill="1" applyBorder="1" applyAlignment="1">
      <alignment horizontal="right"/>
    </xf>
    <xf fontId="4" fillId="21" borderId="11" numFmtId="0" xfId="0" applyFont="1" applyFill="1" applyBorder="1"/>
    <xf fontId="4" fillId="24" borderId="11" numFmtId="0" xfId="0" applyFont="1" applyFill="1" applyBorder="1"/>
    <xf fontId="5" fillId="28" borderId="13" numFmtId="0" xfId="0" applyFont="1" applyFill="1" applyBorder="1" applyAlignment="1">
      <alignment horizontal="center" vertical="center"/>
    </xf>
    <xf fontId="4" fillId="28" borderId="13" numFmtId="0" xfId="0" applyFont="1" applyFill="1" applyBorder="1" applyAlignment="1">
      <alignment horizontal="center" vertical="center"/>
    </xf>
    <xf fontId="5" fillId="28" borderId="6" numFmtId="0" xfId="0" applyFont="1" applyFill="1" applyBorder="1" applyAlignment="1">
      <alignment horizontal="center" vertical="center"/>
    </xf>
    <xf fontId="5" fillId="22" borderId="13" numFmtId="0" xfId="0" applyFont="1" applyFill="1" applyBorder="1" applyAlignment="1">
      <alignment horizontal="center" vertical="center"/>
    </xf>
    <xf fontId="5" fillId="28" borderId="5" numFmtId="0" xfId="0" applyFont="1" applyFill="1" applyBorder="1" applyAlignment="1">
      <alignment horizontal="center" vertical="center"/>
    </xf>
    <xf fontId="4" fillId="9" borderId="5" numFmtId="0" xfId="0" applyFont="1" applyFill="1" applyBorder="1" applyAlignment="1">
      <alignment horizontal="center" vertical="center"/>
    </xf>
    <xf fontId="5" fillId="28" borderId="10" numFmtId="0" xfId="0" applyFont="1" applyFill="1" applyBorder="1" applyAlignment="1">
      <alignment horizontal="center" vertical="center"/>
    </xf>
    <xf fontId="4" fillId="9" borderId="10" numFmtId="0" xfId="0" applyFont="1" applyFill="1" applyBorder="1" applyAlignment="1">
      <alignment horizontal="center" vertical="center"/>
    </xf>
    <xf fontId="4" fillId="23" borderId="11" numFmtId="0" xfId="0" applyFont="1" applyFill="1" applyBorder="1"/>
    <xf fontId="1" fillId="21" borderId="11" numFmtId="0" xfId="1" applyFont="1" applyFill="1" applyBorder="1"/>
    <xf fontId="5" fillId="28" borderId="4" numFmtId="0" xfId="0" applyFont="1" applyFill="1" applyBorder="1" applyAlignment="1">
      <alignment horizontal="center" vertical="center"/>
    </xf>
    <xf fontId="2" fillId="33" borderId="4" numFmtId="0" xfId="0" applyFont="1" applyFill="1" applyBorder="1" applyAlignment="1">
      <alignment horizontal="center" vertical="center"/>
    </xf>
    <xf fontId="4" fillId="9" borderId="1" numFmtId="2" xfId="0" applyNumberFormat="1" applyFont="1" applyFill="1" applyBorder="1" applyAlignment="1">
      <alignment horizontal="center" vertical="center"/>
    </xf>
    <xf fontId="4" fillId="9" borderId="14" numFmtId="2" xfId="0" applyNumberFormat="1" applyFont="1" applyFill="1" applyBorder="1" applyAlignment="1">
      <alignment horizontal="center" vertical="center"/>
    </xf>
    <xf fontId="4" fillId="34" borderId="13" numFmtId="2" xfId="0" applyNumberFormat="1" applyFont="1" applyFill="1" applyBorder="1" applyAlignment="1">
      <alignment horizontal="center" vertical="center"/>
    </xf>
    <xf fontId="4" fillId="9" borderId="13" numFmtId="2" xfId="0" applyNumberFormat="1" applyFont="1" applyFill="1" applyBorder="1" applyAlignment="1">
      <alignment horizontal="center" vertical="center"/>
    </xf>
    <xf fontId="3" fillId="9" borderId="1" numFmtId="2" xfId="0" applyNumberFormat="1" applyFont="1" applyFill="1" applyBorder="1" applyAlignment="1">
      <alignment vertical="center"/>
    </xf>
    <xf fontId="4" fillId="9" borderId="15" numFmtId="2" xfId="0" applyNumberFormat="1" applyFont="1" applyFill="1" applyBorder="1" applyAlignment="1">
      <alignment horizontal="center" vertical="center"/>
    </xf>
    <xf fontId="2" fillId="33" borderId="2" numFmtId="0" xfId="0" applyFont="1" applyFill="1" applyBorder="1" applyAlignment="1">
      <alignment horizontal="center" vertical="center"/>
    </xf>
    <xf fontId="4" fillId="9" borderId="7" numFmtId="0" xfId="0" applyFont="1" applyFill="1" applyBorder="1" applyAlignment="1">
      <alignment horizontal="center" vertical="center"/>
    </xf>
    <xf fontId="4" fillId="34" borderId="7" numFmtId="2" xfId="0" applyNumberFormat="1" applyFont="1" applyFill="1" applyBorder="1" applyAlignment="1">
      <alignment horizontal="center" vertical="center"/>
    </xf>
    <xf fontId="4" fillId="9" borderId="7" numFmtId="2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microsoft.com/office/2017/10/relationships/person" Target="persons/person.xml"/><Relationship  Id="rId1" Type="http://schemas.openxmlformats.org/officeDocument/2006/relationships/worksheet" Target="worksheets/sheet1.xml"/></Relationships>
</file>

<file path=xl/persons/person.xml><?xml version="1.0" encoding="utf-8"?>
<personList xmlns="http://schemas.microsoft.com/office/spreadsheetml/2018/threadedcomments" xmlns:x="http://schemas.openxmlformats.org/spreadsheetml/2006/main">
  <person id="{3FA50B86-CB62-64DA-2848-89BB61EEBFF0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C7" personId="{3FA50B86-CB62-64DA-2848-89BB61EEBFF0}" id="{00F200CF-0060-49B2-86BA-005D006600B7}" done="0">
    <text xml:space="preserve">Añada el nombre de la actividad de evaluación
</text>
  </threadedComment>
  <threadedComment ref="FG5" personId="{3FA50B86-CB62-64DA-2848-89BB61EEBFF0}" id="{00F70025-0089-459E-A2AB-00A900620071}" done="0">
    <text xml:space="preserve">Añada la fecha del desarrollo de la actividad de evaluación
</text>
  </threadedComment>
  <threadedComment ref="HL5" personId="{3FA50B86-CB62-64DA-2848-89BB61EEBFF0}" id="{004A0037-008D-44A8-9F6C-00E1002200A1}" done="0">
    <text xml:space="preserve">Añada la fecha del desarrollo de la actividad de evaluación
</text>
  </threadedComment>
  <threadedComment ref="FF5" personId="{3FA50B86-CB62-64DA-2848-89BB61EEBFF0}" id="{00E00096-0050-4585-9287-00CB0057003F}" done="0">
    <text xml:space="preserve">Añada la fecha del desarrollo de la actividad de evaluación
</text>
  </threadedComment>
  <threadedComment ref="FF7" personId="{3FA50B86-CB62-64DA-2848-89BB61EEBFF0}" id="{00180003-004C-4F00-8829-0041002E0059}" done="0">
    <text xml:space="preserve">Añada el nombre de la actividad de evaluación
</text>
  </threadedComment>
  <threadedComment ref="FC5" personId="{3FA50B86-CB62-64DA-2848-89BB61EEBFF0}" id="{00D400E0-003C-48E0-AF82-002A00E300A1}" done="0">
    <text xml:space="preserve">Añada la fecha del desarrollo de la actividad de evaluación
</text>
  </threadedComment>
  <threadedComment ref="FW5" personId="{3FA50B86-CB62-64DA-2848-89BB61EEBFF0}" id="{00E600AC-0086-4BB0-86A2-008C0051005B}" done="0">
    <text xml:space="preserve">Añada la fecha del desarrollo de la actividad de evaluación
</text>
  </threadedComment>
  <threadedComment ref="BS7" personId="{3FA50B86-CB62-64DA-2848-89BB61EEBFF0}" id="{00DF0084-002E-4E77-BC8F-005400F30018}" done="0">
    <text xml:space="preserve">Exámenes regulares
</text>
  </threadedComment>
  <threadedComment ref="BJ7" personId="{3FA50B86-CB62-64DA-2848-89BB61EEBFF0}" id="{009D000B-00D2-480D-B36C-004E001D00F3}" done="0">
    <text xml:space="preserve">Defensa del Proyecto Integrador
</text>
  </threadedComment>
  <threadedComment ref="IG7" personId="{3FA50B86-CB62-64DA-2848-89BB61EEBFF0}" id="{00810011-00FD-45BD-B387-0037001B0036}" done="0">
    <text xml:space="preserve">Añada el nombre de la actividad de evaluación
</text>
  </threadedComment>
  <threadedComment ref="FD5" personId="{3FA50B86-CB62-64DA-2848-89BB61EEBFF0}" id="{00AB00FA-005F-45A6-A2C2-00CC002C0067}" done="0">
    <text xml:space="preserve">Añada la fecha del desarrollo de la actividad de evaluación
</text>
  </threadedComment>
  <threadedComment ref="HC5" personId="{3FA50B86-CB62-64DA-2848-89BB61EEBFF0}" id="{00D100DA-0084-4F9B-A2C6-00E800460090}" done="0">
    <text xml:space="preserve">Añada la fecha del desarrollo de la actividad de evaluación
</text>
  </threadedComment>
  <threadedComment ref="GO5" personId="{3FA50B86-CB62-64DA-2848-89BB61EEBFF0}" id="{009E0084-00F0-4C79-A74E-000B00F600C3}" done="0">
    <text xml:space="preserve">Añada la fecha del desarrollo de la actividad de evaluación
</text>
  </threadedComment>
  <threadedComment ref="FY5" personId="{3FA50B86-CB62-64DA-2848-89BB61EEBFF0}" id="{00CD00C5-00A2-400D-B323-002000D70005}" done="0">
    <text xml:space="preserve">Añada la fecha del desarrollo de la actividad de evaluación
</text>
  </threadedComment>
  <threadedComment ref="FE5" personId="{3FA50B86-CB62-64DA-2848-89BB61EEBFF0}" id="{004D0092-0079-4E45-A6AB-005200E30035}" done="0">
    <text xml:space="preserve">Añada la fecha del desarrollo de la actividad de evaluación
</text>
  </threadedComment>
  <threadedComment ref="FN5" personId="{3FA50B86-CB62-64DA-2848-89BB61EEBFF0}" id="{0023009B-0055-4E27-B855-00C200A00024}" done="0">
    <text xml:space="preserve">Añada la fecha del desarrollo de la actividad de evaluación
</text>
  </threadedComment>
  <threadedComment ref="EV7" personId="{3FA50B86-CB62-64DA-2848-89BB61EEBFF0}" id="{00B700E4-0083-4109-B02F-0031002100C0}" done="0">
    <text xml:space="preserve">Feriado
</text>
  </threadedComment>
  <threadedComment ref="HW5" personId="{3FA50B86-CB62-64DA-2848-89BB61EEBFF0}" id="{00390082-0036-4187-A711-0045008B0008}" done="0">
    <text xml:space="preserve">Añada la fecha del desarrollo de la actividad de evaluación
</text>
  </threadedComment>
  <threadedComment ref="AR7" personId="{3FA50B86-CB62-64DA-2848-89BB61EEBFF0}" id="{00970027-0062-4AC6-9C0F-004800E000FC}" done="0">
    <text xml:space="preserve">Exámenes regulares
</text>
  </threadedComment>
  <threadedComment ref="FU5" personId="{3FA50B86-CB62-64DA-2848-89BB61EEBFF0}" id="{00A60052-00E8-4F7E-92C7-009F008A00B1}" done="0">
    <text xml:space="preserve">Añada la fecha del desarrollo de la actividad de evaluación
</text>
  </threadedComment>
  <threadedComment ref="FH5" personId="{3FA50B86-CB62-64DA-2848-89BB61EEBFF0}" id="{00510093-0087-4D26-B53D-00BB00A100AD}" done="0">
    <text xml:space="preserve">Añada la fecha del desarrollo de la actividad de evaluación
</text>
  </threadedComment>
  <threadedComment ref="FO5" personId="{3FA50B86-CB62-64DA-2848-89BB61EEBFF0}" id="{00AF00F1-00FC-45CB-8388-006400A600D1}" done="0">
    <text xml:space="preserve">Añada la fecha del desarrollo de la actividad de evaluación
</text>
  </threadedComment>
  <threadedComment ref="HV5" personId="{3FA50B86-CB62-64DA-2848-89BB61EEBFF0}" id="{005A0049-00F4-4146-BD93-009900B500E4}" done="0">
    <text xml:space="preserve">Añada la fecha del desarrollo de la actividad de evaluación
</text>
  </threadedComment>
  <threadedComment ref="FL5" personId="{3FA50B86-CB62-64DA-2848-89BB61EEBFF0}" id="{008800CB-0084-415D-8A78-004F00C50028}" done="0">
    <text xml:space="preserve">Añada la fecha del desarrollo de la actividad de evaluación
</text>
  </threadedComment>
  <threadedComment ref="HI7" personId="{3FA50B86-CB62-64DA-2848-89BB61EEBFF0}" id="{00F9001A-00E6-4E32-9855-004C0075002B}" done="0">
    <text xml:space="preserve">Añada el porcentaje del parámetro de evaluación. Recuerde escribir este porcentaje como un decimal (por ejemplo: 0,25)
</text>
  </threadedComment>
  <threadedComment ref="HB5" personId="{3FA50B86-CB62-64DA-2848-89BB61EEBFF0}" id="{00430098-0025-4CDD-B8C6-008C00EB00C7}" done="0">
    <text xml:space="preserve">Añada la fecha del desarrollo de la actividad de evaluación
</text>
  </threadedComment>
  <threadedComment ref="IC7" personId="{3FA50B86-CB62-64DA-2848-89BB61EEBFF0}" id="{00B60035-0098-4DEC-BCDC-007B00340013}" done="0">
    <text xml:space="preserve">Añada el nombre de la actividad de evaluación
</text>
  </threadedComment>
  <threadedComment ref="FM5" personId="{3FA50B86-CB62-64DA-2848-89BB61EEBFF0}" id="{00230099-00BC-47CC-B1B3-00AA00A6002B}" done="0">
    <text xml:space="preserve">Añada la fecha del desarrollo de la actividad de evaluación
</text>
  </threadedComment>
  <threadedComment ref="FP5" personId="{3FA50B86-CB62-64DA-2848-89BB61EEBFF0}" id="{002D0099-00F2-48A4-9F03-0051000A0057}" done="0">
    <text xml:space="preserve">Añada la fecha del desarrollo de la actividad de evaluación
</text>
  </threadedComment>
  <threadedComment ref="FV7" personId="{3FA50B86-CB62-64DA-2848-89BB61EEBFF0}" id="{0059005B-0091-4D0C-B9B2-001D00BF0066}" done="0">
    <text xml:space="preserve">Añada el nombre de la actividad de evaluación
</text>
  </threadedComment>
  <threadedComment ref="ID5" personId="{3FA50B86-CB62-64DA-2848-89BB61EEBFF0}" id="{003F001D-00B8-4BE2-9490-00D90082004D}" done="0">
    <text xml:space="preserve">Añada la fecha del desarrollo de la actividad de evaluación
</text>
  </threadedComment>
  <threadedComment ref="HE7" personId="{3FA50B86-CB62-64DA-2848-89BB61EEBFF0}" id="{00D50012-0025-4C99-9DFC-0071009200CA}" done="0">
    <text xml:space="preserve">Añada el nombre de la actividad de evaluación
</text>
  </threadedComment>
  <threadedComment ref="FQ5" personId="{3FA50B86-CB62-64DA-2848-89BB61EEBFF0}" id="{00050073-004D-49F0-923D-002600740089}" done="0">
    <text xml:space="preserve">Añada la fecha del desarrollo de la actividad de evaluación
</text>
  </threadedComment>
  <threadedComment ref="BN7" personId="{3FA50B86-CB62-64DA-2848-89BB61EEBFF0}" id="{003000A0-0099-4812-BAA3-00F80031003C}" done="0">
    <text xml:space="preserve">Entrega de los formatos/modalidad de exámenes del coordinador académico al Vicerrectorado
</text>
  </threadedComment>
  <threadedComment ref="FV5" personId="{3FA50B86-CB62-64DA-2848-89BB61EEBFF0}" id="{001F00B4-0006-4329-BD76-00750012005D}" done="0">
    <text xml:space="preserve">Añada la fecha del desarrollo de la actividad de evaluación
</text>
  </threadedComment>
  <threadedComment ref="HN5" personId="{3FA50B86-CB62-64DA-2848-89BB61EEBFF0}" id="{00FB00DE-005F-44D4-9A8F-000F00000015}" done="0">
    <text xml:space="preserve">Añada la fecha del desarrollo de la actividad de evaluación
</text>
  </threadedComment>
  <threadedComment ref="GD5" personId="{3FA50B86-CB62-64DA-2848-89BB61EEBFF0}" id="{00830027-007C-4D67-B913-00D300EF001E}" done="0">
    <text xml:space="preserve">Añada la fecha del desarrollo de la actividad de evaluación
</text>
  </threadedComment>
  <threadedComment ref="FZ5" personId="{3FA50B86-CB62-64DA-2848-89BB61EEBFF0}" id="{002400A1-00E0-413F-9680-007D003600F5}" done="0">
    <text xml:space="preserve">Añada la fecha del desarrollo de la actividad de evaluación
</text>
  </threadedComment>
  <threadedComment ref="AM7" personId="{3FA50B86-CB62-64DA-2848-89BB61EEBFF0}" id="{00820091-0017-49D4-B2B1-003300FE0026}" done="0">
    <text xml:space="preserve">Entrega de los formatos/modalidad de exámenes de los docentes al coordinador de carrera respectivo
</text>
  </threadedComment>
  <threadedComment ref="HG5" personId="{3FA50B86-CB62-64DA-2848-89BB61EEBFF0}" id="{000A0050-00D4-41BF-85FF-00D90099001B}" done="0">
    <text xml:space="preserve">Añada la fecha del desarrollo de la actividad de evaluación
</text>
  </threadedComment>
  <threadedComment ref="FX5" personId="{3FA50B86-CB62-64DA-2848-89BB61EEBFF0}" id="{003100A8-0078-4ED8-8FE8-004E003D00E5}" done="0">
    <text xml:space="preserve">Añada la fecha del desarrollo de la actividad de evaluación
</text>
  </threadedComment>
  <threadedComment ref="GE5" personId="{3FA50B86-CB62-64DA-2848-89BB61EEBFF0}" id="{00C400FA-0026-4270-95BB-00F000A30059}" done="0">
    <text xml:space="preserve">Añada la fecha del desarrollo de la actividad de evaluación
</text>
  </threadedComment>
  <threadedComment ref="BT7" personId="{3FA50B86-CB62-64DA-2848-89BB61EEBFF0}" id="{001600E4-00D6-4A54-8529-00AD0052004A}" done="0">
    <text xml:space="preserve">Exámenes regulares
</text>
  </threadedComment>
  <threadedComment ref="FN7" personId="{3FA50B86-CB62-64DA-2848-89BB61EEBFF0}" id="{00C80063-0009-49E3-BE3F-00A500DE00AD}" done="0">
    <text xml:space="preserve">Añada el nombre de la actividad de evaluación
</text>
  </threadedComment>
  <threadedComment ref="GF5" personId="{3FA50B86-CB62-64DA-2848-89BB61EEBFF0}" id="{00F9002A-009A-40CA-AC31-00DA00DB00E5}" done="0">
    <text xml:space="preserve">Añada la fecha del desarrollo de la actividad de evaluación
</text>
  </threadedComment>
  <threadedComment ref="AX7" personId="{3FA50B86-CB62-64DA-2848-89BB61EEBFF0}" id="{00670064-0005-4A4E-8DD4-00FA00D700C2}" done="0">
    <text xml:space="preserve">Plazo máximo de socialización de las calificaciones con los estudiantes
</text>
  </threadedComment>
  <threadedComment ref="HT5" personId="{3FA50B86-CB62-64DA-2848-89BB61EEBFF0}" id="{00BA0029-0001-46DF-AD05-005800240054}" done="0">
    <text xml:space="preserve">Añada la fecha del desarrollo de la actividad de evaluación
</text>
  </threadedComment>
  <threadedComment ref="GG5" personId="{3FA50B86-CB62-64DA-2848-89BB61EEBFF0}" id="{00520036-00CD-474F-B7B2-007900BE002F}" done="0">
    <text xml:space="preserve">Añada la fecha del desarrollo de la actividad de evaluación
</text>
  </threadedComment>
  <threadedComment ref="GH5" personId="{3FA50B86-CB62-64DA-2848-89BB61EEBFF0}" id="{00A400C0-00EE-47A0-9589-007700DF0019}" done="0">
    <text xml:space="preserve">Añada la fecha del desarrollo de la actividad de evaluación
</text>
  </threadedComment>
  <threadedComment ref="HM7" personId="{3FA50B86-CB62-64DA-2848-89BB61EEBFF0}" id="{00D6000B-0077-45CC-B110-00AE00C100DB}" done="0">
    <text xml:space="preserve">Añada el nombre de la actividad de evaluación
</text>
  </threadedComment>
  <threadedComment ref="HM5" personId="{3FA50B86-CB62-64DA-2848-89BB61EEBFF0}" id="{004000A9-00BB-4195-88AC-00EE00870002}" done="0">
    <text xml:space="preserve">Añada la fecha del desarrollo de la actividad de evaluación
</text>
  </threadedComment>
  <threadedComment ref="HE5" personId="{3FA50B86-CB62-64DA-2848-89BB61EEBFF0}" id="{004D0077-00C1-4359-BCF4-00D400A2000A}" done="0">
    <text xml:space="preserve">Añada la fecha del desarrollo de la actividad de evaluación
</text>
  </threadedComment>
  <threadedComment ref="FJ7" personId="{3FA50B86-CB62-64DA-2848-89BB61EEBFF0}" id="{003F0053-0091-45C7-9214-00FE00410004}" done="0">
    <text xml:space="preserve">Añada el porcentaje del parámetro de evaluación. Recuerde escribir este porcentaje como un decimal (por ejemplo: 0,25)
</text>
  </threadedComment>
  <threadedComment ref="GI5" personId="{3FA50B86-CB62-64DA-2848-89BB61EEBFF0}" id="{00CC00C9-000B-4164-A64E-0017002000AB}" done="0">
    <text xml:space="preserve">Añada la fecha del desarrollo de la actividad de evaluación
</text>
  </threadedComment>
  <threadedComment ref="IE5" personId="{3FA50B86-CB62-64DA-2848-89BB61EEBFF0}" id="{007E0092-0086-42D1-96A9-00C9004300F3}" done="0">
    <text xml:space="preserve">Añada la fecha del desarrollo de la actividad de evaluación
</text>
  </threadedComment>
  <threadedComment ref="FW7" personId="{3FA50B86-CB62-64DA-2848-89BB61EEBFF0}" id="{00A300CD-000E-4F03-A0B7-003300710077}" done="0">
    <text xml:space="preserve">Añada el nombre de la actividad de evaluación
</text>
  </threadedComment>
  <threadedComment ref="GQ5" personId="{3FA50B86-CB62-64DA-2848-89BB61EEBFF0}" id="{00D600ED-00B7-4D97-AAD4-00D900FF0068}" done="0">
    <text xml:space="preserve">Añada la fecha del desarrollo de la actividad de evaluación
</text>
  </threadedComment>
  <threadedComment ref="HD5" personId="{3FA50B86-CB62-64DA-2848-89BB61EEBFF0}" id="{001E00DA-0092-4B37-B636-00DF00F100AD}" done="0">
    <text xml:space="preserve">Añada la fecha del desarrollo de la actividad de evaluación
</text>
  </threadedComment>
  <threadedComment ref="FA7" personId="{3FA50B86-CB62-64DA-2848-89BB61EEBFF0}" id="{005B00F3-0043-4EC3-9D74-0053009D00A0}" done="0">
    <text xml:space="preserve">Fecha máxima de defensas
</text>
  </threadedComment>
  <threadedComment ref="AY7" personId="{3FA50B86-CB62-64DA-2848-89BB61EEBFF0}" id="{00E100BD-008E-40BE-BC91-0056003C003F}" done="0">
    <text xml:space="preserve">Plazo máximo para registrar las calificaciones en el sistema
</text>
  </threadedComment>
  <threadedComment ref="HF5" personId="{3FA50B86-CB62-64DA-2848-89BB61EEBFF0}" id="{007F00F0-0026-46D4-9A32-00C2000E00E6}" done="0">
    <text xml:space="preserve">Añada la fecha del desarrollo de la actividad de evaluación
</text>
  </threadedComment>
  <threadedComment ref="GF7" personId="{3FA50B86-CB62-64DA-2848-89BB61EEBFF0}" id="{00E500DD-0098-49A0-9256-000B00240098}" done="0">
    <text xml:space="preserve">Añada el nombre de la actividad de evaluación
</text>
  </threadedComment>
  <threadedComment ref="AS7" personId="{3FA50B86-CB62-64DA-2848-89BB61EEBFF0}" id="{002500B3-0046-4F07-B37C-0034001F0023}" done="0">
    <text xml:space="preserve">Exámenes regulares
</text>
  </threadedComment>
  <threadedComment ref="HK5" personId="{3FA50B86-CB62-64DA-2848-89BB61EEBFF0}" id="{00CA0038-0081-41B3-BBEA-005F00A70045}" done="0">
    <text xml:space="preserve">Añada la fecha del desarrollo de la actividad de evaluación
</text>
  </threadedComment>
  <threadedComment ref="HO5" personId="{3FA50B86-CB62-64DA-2848-89BB61EEBFF0}" id="{005F008C-007B-44E6-9648-0034007200AB}" done="0">
    <text xml:space="preserve">Añada la fecha del desarrollo de la actividad de evaluación
</text>
  </threadedComment>
  <threadedComment ref="HP5" personId="{3FA50B86-CB62-64DA-2848-89BB61EEBFF0}" id="{00BA0063-00C6-4A4F-AC22-005B00A0001E}" done="0">
    <text xml:space="preserve">Añada la fecha del desarrollo de la actividad de evaluación
</text>
  </threadedComment>
  <threadedComment ref="GG7" personId="{3FA50B86-CB62-64DA-2848-89BB61EEBFF0}" id="{00B50012-00E8-41DB-A759-00E700A10016}" done="0">
    <text xml:space="preserve">Añada el nombre de la actividad de evaluación
</text>
  </threadedComment>
  <threadedComment ref="HU5" personId="{3FA50B86-CB62-64DA-2848-89BB61EEBFF0}" id="{00C70022-000C-492C-AC88-001B00C90078}" done="0">
    <text xml:space="preserve">Añada la fecha del desarrollo de la actividad de evaluación
</text>
  </threadedComment>
  <threadedComment ref="HY5" personId="{3FA50B86-CB62-64DA-2848-89BB61EEBFF0}" id="{00000047-0074-4FE0-9813-000E00E5006B}" done="0">
    <text xml:space="preserve">Añada la fecha del desarrollo de la actividad de evaluación
</text>
  </threadedComment>
  <threadedComment ref="HX5" personId="{3FA50B86-CB62-64DA-2848-89BB61EEBFF0}" id="{00C6006B-00AF-497F-9D7F-008D003600DA}" done="0">
    <text xml:space="preserve">Añada la fecha del desarrollo de la actividad de evaluación
</text>
  </threadedComment>
  <threadedComment ref="IC5" personId="{3FA50B86-CB62-64DA-2848-89BB61EEBFF0}" id="{00A80000-0039-4F53-81EE-007F000A009B}" done="0">
    <text xml:space="preserve">Añada la fecha del desarrollo de la actividad de evaluación
</text>
  </threadedComment>
  <threadedComment ref="EU7" personId="{3FA50B86-CB62-64DA-2848-89BB61EEBFF0}" id="{00CD0066-00FB-440E-AB26-007A00BC0047}" done="0">
    <text xml:space="preserve">Feriado
</text>
  </threadedComment>
  <threadedComment ref="HG7" personId="{3FA50B86-CB62-64DA-2848-89BB61EEBFF0}" id="{002200F1-0062-4087-AF25-008200040020}" done="0">
    <text xml:space="preserve">Añada el nombre de la actividad de evaluación
</text>
  </threadedComment>
  <threadedComment ref="IF5" personId="{3FA50B86-CB62-64DA-2848-89BB61EEBFF0}" id="{00C50021-0049-4DCC-9A28-003500A00055}" done="0">
    <text xml:space="preserve">Añada la fecha del desarrollo de la actividad de evaluación
</text>
  </threadedComment>
  <threadedComment ref="IG5" personId="{3FA50B86-CB62-64DA-2848-89BB61EEBFF0}" id="{00E000BA-0049-4885-A490-00190038009B}" done="0">
    <text xml:space="preserve">Añada la fecha del desarrollo de la actividad de evaluación
</text>
  </threadedComment>
  <threadedComment ref="IH5" personId="{3FA50B86-CB62-64DA-2848-89BB61EEBFF0}" id="{00D600E0-0083-40FA-9B71-009E002500BE}" done="0">
    <text xml:space="preserve">Añada la fecha del desarrollo de la actividad de evaluación
</text>
  </threadedComment>
  <threadedComment ref="BO7" personId="{3FA50B86-CB62-64DA-2848-89BB61EEBFF0}" id="{005E002F-004D-44C1-8FE0-0058001700DC}" done="0">
    <text xml:space="preserve">Exámenes regulares
</text>
  </threadedComment>
  <threadedComment ref="FP7" personId="{3FA50B86-CB62-64DA-2848-89BB61EEBFF0}" id="{003C0013-002B-4290-859E-00E6000C005A}" done="0">
    <text xml:space="preserve">Añada el nombre de la actividad de evaluación
</text>
  </threadedComment>
  <threadedComment ref="GD7" personId="{3FA50B86-CB62-64DA-2848-89BB61EEBFF0}" id="{001E0080-0052-4700-A31E-009B00FE00F9}" done="0">
    <text xml:space="preserve">Añada el nombre de la actividad de evaluación
</text>
  </threadedComment>
  <threadedComment ref="IN5" personId="{3FA50B86-CB62-64DA-2848-89BB61EEBFF0}" id="{002A00E5-00D5-48F7-BAF7-00A4006C001D}" done="0">
    <text xml:space="preserve">Añada la fecha del desarrollo de la actividad de evaluación
</text>
  </threadedComment>
  <threadedComment ref="IP5" personId="{3FA50B86-CB62-64DA-2848-89BB61EEBFF0}" id="{00CB00B7-0002-42BC-8B98-00EB00CD00AC}" done="0">
    <text xml:space="preserve">Añada la fecha del desarrollo de la actividad de evaluación
</text>
  </threadedComment>
  <threadedComment ref="GH7" personId="{3FA50B86-CB62-64DA-2848-89BB61EEBFF0}" id="{00C60078-0060-45FA-8339-00D500A90003}" done="0">
    <text xml:space="preserve">Añada el nombre de la actividad de evaluación
</text>
  </threadedComment>
  <threadedComment ref="FL7" personId="{3FA50B86-CB62-64DA-2848-89BB61EEBFF0}" id="{00580017-00EF-4CB2-A36C-0088002800C3}" done="0">
    <text xml:space="preserve">Añada el nombre de la actividad de evaluación
</text>
  </threadedComment>
  <threadedComment ref="AP7" personId="{3FA50B86-CB62-64DA-2848-89BB61EEBFF0}" id="{00BD00A7-00ED-4EEB-A203-001900F20085}" done="0">
    <text xml:space="preserve">Entrega de los formatos/modalidad de exámenes del coordinador académico al Vicerrectorado
</text>
  </threadedComment>
  <threadedComment ref="FS7" personId="{3FA50B86-CB62-64DA-2848-89BB61EEBFF0}" id="{00EA0067-0089-4E6A-A0D5-008100D500D2}" done="0">
    <text xml:space="preserve">Añada el porcentaje del parámetro de evaluación. Recuerde escribir este porcentaje como un decimal (por ejemplo: 0,25)
</text>
  </threadedComment>
  <threadedComment ref="AQ7" personId="{3FA50B86-CB62-64DA-2848-89BB61EEBFF0}" id="{005700D5-0047-46CB-8B27-0004001F00A6}" done="0">
    <text xml:space="preserve">Exámenes regulares
</text>
  </threadedComment>
  <threadedComment ref="AU7" personId="{3FA50B86-CB62-64DA-2848-89BB61EEBFF0}" id="{009C0008-0094-45F8-9D6F-000100D9004D}" done="0">
    <text xml:space="preserve">Exámenes regulares
</text>
  </threadedComment>
  <threadedComment ref="AV7" personId="{3FA50B86-CB62-64DA-2848-89BB61EEBFF0}" id="{0082007E-0045-4986-9665-009A007A00E2}" done="0">
    <text xml:space="preserve">Exámenes regulares
</text>
  </threadedComment>
  <threadedComment ref="FY7" personId="{3FA50B86-CB62-64DA-2848-89BB61EEBFF0}" id="{001E000F-0018-4471-8CAA-0040000B0087}" done="0">
    <text xml:space="preserve">Añada el nombre de la actividad de evaluación
</text>
  </threadedComment>
  <threadedComment ref="FG7" personId="{3FA50B86-CB62-64DA-2848-89BB61EEBFF0}" id="{00420022-0072-48C4-A5CF-00A300DE005F}" done="0">
    <text xml:space="preserve">Añada el nombre de la actividad de evaluación
</text>
  </threadedComment>
  <threadedComment ref="EZ7" personId="{3FA50B86-CB62-64DA-2848-89BB61EEBFF0}" id="{00AF0057-00F3-4813-9815-00BF004D0091}" done="0">
    <text xml:space="preserve">Fecha máxima de defensas
</text>
  </threadedComment>
  <threadedComment ref="BP7" personId="{3FA50B86-CB62-64DA-2848-89BB61EEBFF0}" id="{001400C5-0075-4F83-B267-005C00EF00C2}" done="0">
    <text xml:space="preserve">Exámenes regulares
</text>
  </threadedComment>
  <threadedComment ref="FM7" personId="{3FA50B86-CB62-64DA-2848-89BB61EEBFF0}" id="{001A0019-0094-47E8-90F6-00E000AA00AD}" done="0">
    <text xml:space="preserve">Añada el nombre de la actividad de evaluación
</text>
  </threadedComment>
  <threadedComment ref="BR7" personId="{3FA50B86-CB62-64DA-2848-89BB61EEBFF0}" id="{003300D8-0066-4954-8CDC-00E80014007E}" done="0">
    <text xml:space="preserve">Exámenes regulares
</text>
  </threadedComment>
  <threadedComment ref="EW7" personId="{3FA50B86-CB62-64DA-2848-89BB61EEBFF0}" id="{00780042-00AB-45B6-902D-00B8001D0080}" done="0">
    <text xml:space="preserve">Fecha máxima de defensas
</text>
  </threadedComment>
  <threadedComment ref="AT7" personId="{3FA50B86-CB62-64DA-2848-89BB61EEBFF0}" id="{00B700D4-00F9-476A-AF4D-007A002500CC}" done="0">
    <text xml:space="preserve">Exámenes regulares
</text>
  </threadedComment>
  <threadedComment ref="IJ7" personId="{3FA50B86-CB62-64DA-2848-89BB61EEBFF0}" id="{00AB008B-0051-4BC9-8881-00D400BC008C}" done="0">
    <text xml:space="preserve">Añada el porcentaje del parámetro de evaluación. Recuerde escribir este porcentaje como un decimal (por ejemplo: 0,25)
</text>
  </threadedComment>
  <threadedComment ref="HC7" personId="{3FA50B86-CB62-64DA-2848-89BB61EEBFF0}" id="{00DB00B3-003E-4C90-A16C-00D2004600DF}" done="0">
    <text xml:space="preserve">Añada el nombre de la actividad de evaluación
</text>
  </threadedComment>
  <threadedComment ref="BW7" personId="{3FA50B86-CB62-64DA-2848-89BB61EEBFF0}" id="{00130034-00C5-4FB2-A40F-003400FD0031}" done="0">
    <text xml:space="preserve">Plazo máximo para registrar las calificaciones en el sistema
</text>
  </threadedComment>
  <threadedComment ref="BZ7" personId="{3FA50B86-CB62-64DA-2848-89BB61EEBFF0}" id="{00DA007E-0040-437F-940F-004500990053}" done="0">
    <text xml:space="preserve">Feriado
</text>
  </threadedComment>
  <threadedComment ref="BQ7" personId="{3FA50B86-CB62-64DA-2848-89BB61EEBFF0}" id="{00D70085-00AF-4C78-A477-0058008400C2}" done="0">
    <text xml:space="preserve">Exámenes regulares
</text>
  </threadedComment>
  <threadedComment ref="BL7" personId="{3FA50B86-CB62-64DA-2848-89BB61EEBFF0}" id="{00210094-0010-469A-BC9A-00EE0028008D}" done="0">
    <text xml:space="preserve">Entrega de los formatos/modalidad de exámenes del coordinador de carrera respectivo al coordinador académico
</text>
  </threadedComment>
  <threadedComment ref="CA7" personId="{3FA50B86-CB62-64DA-2848-89BB61EEBFF0}" id="{00DC005E-004C-4857-A179-003700D70061}" done="0">
    <text xml:space="preserve">Feriado
</text>
  </threadedComment>
  <threadedComment ref="FO7" personId="{3FA50B86-CB62-64DA-2848-89BB61EEBFF0}" id="{005A008B-0029-4C10-AFD0-00C8009500AE}" done="0">
    <text xml:space="preserve">Añada el nombre de la actividad de evaluación
</text>
  </threadedComment>
  <threadedComment ref="FH7" personId="{3FA50B86-CB62-64DA-2848-89BB61EEBFF0}" id="{002900FA-000D-4E0A-97A7-007F000900D7}" done="0">
    <text xml:space="preserve">Añada el nombre de la actividad de evaluación
</text>
  </threadedComment>
  <threadedComment ref="FQ7" personId="{3FA50B86-CB62-64DA-2848-89BB61EEBFF0}" id="{003F0093-001F-427C-B97C-005A000700FB}" done="0">
    <text xml:space="preserve">Añada el nombre de la actividad de evaluación
</text>
  </threadedComment>
  <threadedComment ref="BD7" personId="{3FA50B86-CB62-64DA-2848-89BB61EEBFF0}" id="{00AF00AB-000C-4AED-951B-00FD00D4001B}" done="0">
    <text xml:space="preserve">Segunda entrega del Proyecto Integrador
</text>
  </threadedComment>
  <threadedComment ref="BU7" personId="{3FA50B86-CB62-64DA-2848-89BB61EEBFF0}" id="{002800F3-0099-419A-B052-001400EB00A4}" done="0">
    <text xml:space="preserve">Exámenes regulares
</text>
  </threadedComment>
  <threadedComment ref="FD7" personId="{3FA50B86-CB62-64DA-2848-89BB61EEBFF0}" id="{006C003A-0067-4D8E-B7BE-003F0099002A}" done="0">
    <text xml:space="preserve">Añada el nombre de la actividad de evaluación
</text>
  </threadedComment>
  <threadedComment ref="GE7" personId="{3FA50B86-CB62-64DA-2848-89BB61EEBFF0}" id="{009200AB-0082-46E4-8940-00F2000500D7}" done="0">
    <text xml:space="preserve">Añada el nombre de la actividad de evaluación
</text>
  </threadedComment>
  <threadedComment ref="FU7" personId="{3FA50B86-CB62-64DA-2848-89BB61EEBFF0}" id="{002C0028-00F5-44E4-98B8-009F001D001E}" done="0">
    <text xml:space="preserve">Añada el nombre de la actividad de evaluación
</text>
  </threadedComment>
  <threadedComment ref="HN7" personId="{3FA50B86-CB62-64DA-2848-89BB61EEBFF0}" id="{005A0090-00DF-4F7A-B601-00CB006F00DD}" done="0">
    <text xml:space="preserve">Añada el nombre de la actividad de evaluación
</text>
  </threadedComment>
  <threadedComment ref="FX7" personId="{3FA50B86-CB62-64DA-2848-89BB61EEBFF0}" id="{00E8008D-0001-463B-A798-007E00AD004A}" done="0">
    <text xml:space="preserve">Añada el nombre de la actividad de evaluación
</text>
  </threadedComment>
  <threadedComment ref="EY7" personId="{3FA50B86-CB62-64DA-2848-89BB61EEBFF0}" id="{00A100FB-00E6-4389-9B36-003B00070085}" done="0">
    <text xml:space="preserve">Fecha máxima de defensas
</text>
  </threadedComment>
  <threadedComment ref="HX7" personId="{3FA50B86-CB62-64DA-2848-89BB61EEBFF0}" id="{00740081-002F-4A9D-8304-00A400740017}" done="0">
    <text xml:space="preserve">Añada el nombre de la actividad de evaluación
</text>
  </threadedComment>
  <threadedComment ref="FE7" personId="{3FA50B86-CB62-64DA-2848-89BB61EEBFF0}" id="{0038006C-0081-4A0E-ACCA-008600010038}" done="0">
    <text xml:space="preserve">Añada el nombre de la actividad de evaluación
</text>
  </threadedComment>
  <threadedComment ref="HD7" personId="{3FA50B86-CB62-64DA-2848-89BB61EEBFF0}" id="{00EA0015-0080-4413-A0DE-004600AB001A}" done="0">
    <text xml:space="preserve">Añada el nombre de la actividad de evaluación
</text>
  </threadedComment>
  <threadedComment ref="GB7" personId="{3FA50B86-CB62-64DA-2848-89BB61EEBFF0}" id="{000A0014-000A-4DA8-9A89-004700E80048}" done="0">
    <text xml:space="preserve">Añada el porcentaje del parámetro de evaluación. Recuerde escribir este porcentaje como un decimal (por ejemplo: 0,25)
</text>
  </threadedComment>
  <threadedComment ref="HF7" personId="{3FA50B86-CB62-64DA-2848-89BB61EEBFF0}" id="{00110056-00C7-45F8-B644-008F001D00AD}" done="0">
    <text xml:space="preserve">Añada el nombre de la actividad de evaluación
</text>
  </threadedComment>
  <threadedComment ref="FZ7" personId="{3FA50B86-CB62-64DA-2848-89BB61EEBFF0}" id="{00790061-007B-4164-8DBA-000400CF00E0}" done="0">
    <text xml:space="preserve">Añada el nombre de la actividad de evaluación
</text>
  </threadedComment>
  <threadedComment ref="GI7" personId="{3FA50B86-CB62-64DA-2848-89BB61EEBFF0}" id="{00680082-008D-4FDB-BBFC-004C00CF0015}" done="0">
    <text xml:space="preserve">Añada el nombre de la actividad de evaluación
</text>
  </threadedComment>
  <threadedComment ref="BK7" personId="{3FA50B86-CB62-64DA-2848-89BB61EEBFF0}" id="{00BE0045-0084-42FB-A1B3-00DC000D009C}" done="0">
    <text xml:space="preserve">Entrega de los formatos/modalidad de exámenes de los docentes al coordinador de carrera respectivo
</text>
  </threadedComment>
  <threadedComment ref="AL7" personId="{3FA50B86-CB62-64DA-2848-89BB61EEBFF0}" id="{00EC00F4-00AA-4C67-8187-003200060033}" done="0">
    <text xml:space="preserve">Primera Entrega del Proyecto Integrador 
</text>
  </threadedComment>
  <threadedComment ref="HO7" personId="{3FA50B86-CB62-64DA-2848-89BB61EEBFF0}" id="{007C00DA-00B7-4198-9BDD-001300A2001E}" done="0">
    <text xml:space="preserve">Añada el nombre de la actividad de evaluación
</text>
  </threadedComment>
  <threadedComment ref="HR7" personId="{3FA50B86-CB62-64DA-2848-89BB61EEBFF0}" id="{0010003F-00E9-4E9B-A57D-00DF0080008C}" done="0">
    <text xml:space="preserve">Añada el porcentaje del parámetro de evaluación. Recuerde escribir este porcentaje como un decimal (por ejemplo: 0,25)
</text>
  </threadedComment>
  <threadedComment ref="AN7" personId="{3FA50B86-CB62-64DA-2848-89BB61EEBFF0}" id="{00650031-008A-4262-B1DE-00B5001B000E}" done="0">
    <text xml:space="preserve">Entrega de los formatos/modalidad de exámenes del coordinador de carrera respectivo al coordinador académico
</text>
  </threadedComment>
  <threadedComment ref="HB7" personId="{3FA50B86-CB62-64DA-2848-89BB61EEBFF0}" id="{007500C3-00C0-4857-BF52-009200810019}" done="0">
    <text xml:space="preserve">Añada el nombre de la actividad de evaluación
</text>
  </threadedComment>
  <threadedComment ref="IA7" personId="{3FA50B86-CB62-64DA-2848-89BB61EEBFF0}" id="{001E0081-00E0-4D15-8FBD-00BB009300DE}" done="0">
    <text xml:space="preserve">Añada el porcentaje del parámetro de evaluación. Recuerde escribir este porcentaje como un decimal (por ejemplo: 0,25)
</text>
  </threadedComment>
  <threadedComment ref="BV7" personId="{3FA50B86-CB62-64DA-2848-89BB61EEBFF0}" id="{000B00CF-00E5-49B8-BEF0-0087006B009C}" done="0">
    <text xml:space="preserve">Plazo máximo de socialización de las calificaciones con los estudiantes
</text>
  </threadedComment>
  <threadedComment ref="HL7" personId="{3FA50B86-CB62-64DA-2848-89BB61EEBFF0}" id="{007D0041-000C-43F0-A92E-005800800065}" done="0">
    <text xml:space="preserve">Añada el nombre de la actividad de evaluación
</text>
  </threadedComment>
  <threadedComment ref="HW7" personId="{3FA50B86-CB62-64DA-2848-89BB61EEBFF0}" id="{00D800CA-0046-43F7-B342-000900EE006C}" done="0">
    <text xml:space="preserve">Añada el nombre de la actividad de evaluación
</text>
  </threadedComment>
  <threadedComment ref="EX7" personId="{3FA50B86-CB62-64DA-2848-89BB61EEBFF0}" id="{0006006C-004A-4ECE-B9FA-00C8009F005A}" done="0">
    <text xml:space="preserve">Fecha máxima de defensas
</text>
  </threadedComment>
  <threadedComment ref="HT7" personId="{3FA50B86-CB62-64DA-2848-89BB61EEBFF0}" id="{00E700B4-0070-40F4-8F9A-00A600AE00E4}" done="0">
    <text xml:space="preserve">Añada el nombre de la actividad de evaluación
</text>
  </threadedComment>
  <threadedComment ref="ID7" personId="{3FA50B86-CB62-64DA-2848-89BB61EEBFF0}" id="{005300DE-00AF-48C4-876F-00A3005A0090}" done="0">
    <text xml:space="preserve">Añada el nombre de la actividad de evaluación
</text>
  </threadedComment>
  <threadedComment ref="HU7" personId="{3FA50B86-CB62-64DA-2848-89BB61EEBFF0}" id="{009400A4-00F6-4F28-B1E3-007400480070}" done="0">
    <text xml:space="preserve">Añada el nombre de la actividad de evaluación
</text>
  </threadedComment>
  <threadedComment ref="HY7" personId="{3FA50B86-CB62-64DA-2848-89BB61EEBFF0}" id="{003A008C-00DD-4B5C-838E-00FF00AD0075}" done="0">
    <text xml:space="preserve">Añada el nombre de la actividad de evaluación
</text>
  </threadedComment>
  <threadedComment ref="AW7" personId="{3FA50B86-CB62-64DA-2848-89BB61EEBFF0}" id="{000D007D-000D-4AF1-8841-007900E100C1}" done="0">
    <text xml:space="preserve">Exámenes regulares
</text>
  </threadedComment>
  <threadedComment ref="HP7" personId="{3FA50B86-CB62-64DA-2848-89BB61EEBFF0}" id="{008D002D-00D6-401C-A4D3-0049003F0096}" done="0">
    <text xml:space="preserve">Añada el nombre de la actividad de evaluación
</text>
  </threadedComment>
  <threadedComment ref="IE7" personId="{3FA50B86-CB62-64DA-2848-89BB61EEBFF0}" id="{0012004F-0075-4C04-9D08-005100AD00E0}" done="0">
    <text xml:space="preserve">Añada el nombre de la actividad de evaluación
</text>
  </threadedComment>
  <threadedComment ref="HK7" personId="{3FA50B86-CB62-64DA-2848-89BB61EEBFF0}" id="{009F0037-00DA-4809-A8C7-009B0020008C}" done="0">
    <text xml:space="preserve">Añada el nombre de la actividad de evaluación
</text>
  </threadedComment>
  <threadedComment ref="GK7" personId="{3FA50B86-CB62-64DA-2848-89BB61EEBFF0}" id="{00F30076-0095-4D8D-B6E4-00BB00D60062}" done="0">
    <text xml:space="preserve">Añada el porcentaje del parámetro de evaluación. Recuerde escribir este porcentaje como un decimal (por ejemplo: 0,25)
</text>
  </threadedComment>
  <threadedComment ref="IF7" personId="{3FA50B86-CB62-64DA-2848-89BB61EEBFF0}" id="{00B8003C-0009-40A6-842E-006D008C0009}" done="0">
    <text xml:space="preserve">Añada el nombre de la actividad de evaluación
</text>
  </threadedComment>
  <threadedComment ref="IH7" personId="{3FA50B86-CB62-64DA-2848-89BB61EEBFF0}" id="{00470024-0082-455C-BE1C-00B5002F008E}" done="0">
    <text xml:space="preserve">Añada el nombre de la actividad de evaluación
</text>
  </threadedComment>
  <threadedComment ref="HV7" personId="{3FA50B86-CB62-64DA-2848-89BB61EEBFF0}" id="{0021000A-001B-4391-AD33-00CC001C00F3}" done="0">
    <text xml:space="preserve">Añada el nombre de la actividad de evaluación
</text>
  </threadedComment>
  <threadedComment ref="ET7" personId="{3FA50B86-CB62-64DA-2848-89BB61EEBFF0}" id="{008E0091-00B5-4674-8561-004900F3004B}" done="0">
    <text xml:space="preserve">Feriado
</text>
  </threadedComment>
</ThreadedComments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vmlDrawing" Target="../drawings/vmlDrawing1.vml"/><Relationship  Id="rId3" Type="http://schemas.openxmlformats.org/officeDocument/2006/relationships/comments" Target="../comments1.xml"/><Relationship  Id="rId2" Type="http://schemas.microsoft.com/office/2017/10/relationships/threadedComment" Target="../threadedComments/threadedComment1.xml"/><Relationship  Id="rId1" Type="http://schemas.openxmlformats.org/officeDocument/2006/relationships/hyperlink" Target="mailto:jro.maldonado@yavirac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80">
      <pane state="frozen" topLeftCell="C8" xSplit="2" ySplit="7"/>
      <selection activeCell="A9" activeCellId="0" sqref="9:9"/>
    </sheetView>
  </sheetViews>
  <sheetFormatPr baseColWidth="10" customHeight="1" defaultColWidth="14.42578125" defaultRowHeight="15.75"/>
  <cols>
    <col customWidth="1" min="1" max="1" width="4.5703125"/>
    <col customWidth="1" min="2" max="2" width="41.42578125"/>
    <col customWidth="1" min="3" max="4" width="12.28515625"/>
    <col customWidth="1" min="5" max="5" width="18.85546875"/>
    <col customWidth="1" min="6" max="12" width="10"/>
    <col customWidth="1" min="13" max="13" width="10.140625"/>
    <col customWidth="1" min="14" max="157" width="4.42578125"/>
    <col customWidth="1" min="158" max="158" width="2.7109375"/>
    <col customWidth="1" min="167" max="167" width="2.5703125"/>
    <col customWidth="1" min="176" max="176" width="2.42578125"/>
    <col customWidth="1" min="185" max="185" width="2.85546875"/>
    <col customWidth="1" min="194" max="194" width="3"/>
    <col customWidth="1" min="196" max="196" width="2.85546875"/>
    <col customWidth="1" min="201" max="201" width="2.7109375"/>
    <col customWidth="1" min="204" max="204" width="2.5703125"/>
    <col customWidth="1" min="205" max="205" width="29.5703125"/>
    <col customWidth="1" min="209" max="209" width="8.42578125"/>
    <col customWidth="1" min="218" max="218" width="2.28515625"/>
    <col customWidth="1" min="227" max="227" width="2.85546875"/>
    <col customWidth="1" min="236" max="236" width="3"/>
    <col customWidth="1" min="238" max="238" width="16.42578125"/>
    <col customWidth="1" min="245" max="245" width="3"/>
    <col customWidth="1" min="246" max="246" width="13"/>
    <col customWidth="1" min="247" max="247" width="3"/>
    <col customWidth="1" min="252" max="252" width="3"/>
    <col customWidth="1" min="253" max="253" width="13.5703125"/>
    <col customWidth="1" min="254" max="254" width="15.7109375"/>
    <col customWidth="1" min="255" max="255" width="10.7109375"/>
    <col customWidth="1" min="256" max="256" width="28.7109375"/>
    <col customWidth="1" min="257" max="258" width="12.7109375"/>
    <col customWidth="1" min="259" max="259" width="11.85546875"/>
    <col customWidth="1" min="260" max="260" width="8.28515625"/>
    <col customWidth="1" min="261" max="261" width="41"/>
    <col customWidth="1" min="262" max="262" width="10.140625"/>
    <col customWidth="1" min="263" max="263" width="11.85546875"/>
    <col customWidth="1" min="264" max="264" width="13.85546875"/>
    <col customWidth="1" min="265" max="265" width="10.7109375"/>
    <col customWidth="1" min="266" max="266" width="12.42578125"/>
    <col customWidth="1" min="267" max="267" width="13.85546875"/>
    <col customWidth="1" min="268" max="268" width="12.140625"/>
    <col customWidth="1" min="269" max="269" width="12.85546875"/>
    <col customWidth="1" min="270" max="270" width="13.85546875"/>
    <col customWidth="1" min="271" max="271" width="12.7109375"/>
  </cols>
  <sheetData>
    <row r="1" ht="15">
      <c r="A1" s="1"/>
      <c r="B1" s="2"/>
      <c r="C1" s="3"/>
      <c r="D1" s="2"/>
      <c r="E1" s="4" t="s">
        <v>0</v>
      </c>
      <c r="F1" s="5"/>
      <c r="G1" s="6"/>
      <c r="H1" s="7" t="s">
        <v>1</v>
      </c>
      <c r="I1" s="7" t="s">
        <v>2</v>
      </c>
      <c r="J1" s="8" t="s">
        <v>3</v>
      </c>
      <c r="K1" s="8" t="s">
        <v>4</v>
      </c>
      <c r="L1" s="9" t="s">
        <v>5</v>
      </c>
      <c r="M1" s="9" t="s">
        <v>6</v>
      </c>
      <c r="N1" s="10" t="s">
        <v>7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11" t="s">
        <v>8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12" t="s">
        <v>9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10" t="s">
        <v>7</v>
      </c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6"/>
      <c r="HA1" s="13"/>
      <c r="HB1" s="11" t="s">
        <v>8</v>
      </c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6"/>
      <c r="IZ1" s="13"/>
      <c r="JA1" s="14" t="s">
        <v>10</v>
      </c>
      <c r="JB1" s="5"/>
      <c r="JC1" s="5"/>
      <c r="JD1" s="5"/>
      <c r="JE1" s="5"/>
      <c r="JF1" s="5"/>
      <c r="JG1" s="5"/>
      <c r="JH1" s="5"/>
      <c r="JI1" s="5"/>
      <c r="JJ1" s="5"/>
      <c r="JK1" s="6"/>
    </row>
    <row r="2" ht="15">
      <c r="A2" s="15"/>
      <c r="B2" s="16"/>
      <c r="C2" s="16"/>
      <c r="D2" s="16"/>
      <c r="E2" s="17" t="s">
        <v>11</v>
      </c>
      <c r="F2" s="18"/>
      <c r="G2" s="19"/>
      <c r="H2" s="20"/>
      <c r="I2" s="20"/>
      <c r="J2" s="20"/>
      <c r="K2" s="20"/>
      <c r="L2" s="20"/>
      <c r="M2" s="20"/>
      <c r="N2" s="21" t="s">
        <v>12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3">
        <f>S3+Y3+AE3+AK3+AQ3</f>
        <v>640</v>
      </c>
      <c r="AL2" s="21" t="s">
        <v>13</v>
      </c>
      <c r="AM2" s="22"/>
      <c r="AN2" s="22"/>
      <c r="AO2" s="22"/>
      <c r="AP2" s="22"/>
      <c r="AQ2" s="22"/>
      <c r="AR2" s="24" t="s">
        <v>14</v>
      </c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6">
        <f>AW3+BC3+BI3+BO3+BU3</f>
        <v>473</v>
      </c>
      <c r="BP2" s="24" t="s">
        <v>13</v>
      </c>
      <c r="BQ2" s="25"/>
      <c r="BR2" s="25"/>
      <c r="BS2" s="25"/>
      <c r="BT2" s="25"/>
      <c r="BU2" s="25"/>
      <c r="BV2" s="27" t="s">
        <v>15</v>
      </c>
      <c r="BW2" s="28"/>
      <c r="BX2" s="28"/>
      <c r="BY2" s="28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30">
        <f>CA3+CG3+CM3+CS3</f>
        <v>0</v>
      </c>
      <c r="CN2" s="31" t="s">
        <v>13</v>
      </c>
      <c r="CO2" s="29"/>
      <c r="CP2" s="29"/>
      <c r="CQ2" s="29"/>
      <c r="CR2" s="29"/>
      <c r="CS2" s="29"/>
      <c r="CT2" s="32" t="s">
        <v>16</v>
      </c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3">
        <f>CY3+DE3+DK3+DQ3</f>
        <v>0</v>
      </c>
      <c r="DL2" s="34" t="s">
        <v>13</v>
      </c>
      <c r="DM2" s="32"/>
      <c r="DN2" s="32"/>
      <c r="DO2" s="32"/>
      <c r="DP2" s="32"/>
      <c r="DQ2" s="32"/>
      <c r="DR2" s="35" t="s">
        <v>17</v>
      </c>
      <c r="DS2" s="35"/>
      <c r="DT2" s="35"/>
      <c r="DU2" s="35"/>
      <c r="DV2" s="35"/>
      <c r="DW2" s="35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7">
        <f>DW3+EC3+EI3+EO3+EU3+FA3</f>
        <v>0</v>
      </c>
      <c r="EV2" s="38" t="s">
        <v>13</v>
      </c>
      <c r="EW2" s="35"/>
      <c r="EX2" s="35"/>
      <c r="EY2" s="35"/>
      <c r="EZ2" s="35"/>
      <c r="FA2" s="35"/>
      <c r="FB2" s="39"/>
      <c r="FC2" s="40" t="s">
        <v>18</v>
      </c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41"/>
      <c r="GL2" s="39"/>
      <c r="GM2" s="42" t="s">
        <v>19</v>
      </c>
      <c r="GN2" s="39"/>
      <c r="GO2" s="43" t="s">
        <v>20</v>
      </c>
      <c r="GP2" s="2"/>
      <c r="GQ2" s="2"/>
      <c r="GR2" s="41"/>
      <c r="GS2" s="39"/>
      <c r="GT2" s="1"/>
      <c r="GU2" s="3"/>
      <c r="GV2" s="39"/>
      <c r="GW2" s="42" t="s">
        <v>21</v>
      </c>
      <c r="GX2" s="42" t="s">
        <v>22</v>
      </c>
      <c r="GY2" s="42" t="s">
        <v>23</v>
      </c>
      <c r="GZ2" s="42" t="s">
        <v>24</v>
      </c>
      <c r="HA2" s="39"/>
      <c r="HB2" s="40" t="s">
        <v>18</v>
      </c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41"/>
      <c r="IK2" s="39"/>
      <c r="IL2" s="42" t="s">
        <v>19</v>
      </c>
      <c r="IM2" s="39"/>
      <c r="IN2" s="43" t="s">
        <v>20</v>
      </c>
      <c r="IO2" s="2"/>
      <c r="IP2" s="2"/>
      <c r="IQ2" s="41"/>
      <c r="IR2" s="39"/>
      <c r="IS2" s="1" t="s">
        <v>25</v>
      </c>
      <c r="IT2" s="41"/>
      <c r="IU2" s="39"/>
      <c r="IV2" s="42" t="s">
        <v>21</v>
      </c>
      <c r="IW2" s="42" t="s">
        <v>26</v>
      </c>
      <c r="IX2" s="42" t="s">
        <v>23</v>
      </c>
      <c r="IY2" s="42" t="s">
        <v>24</v>
      </c>
      <c r="IZ2" s="39"/>
      <c r="JA2" s="42" t="s">
        <v>21</v>
      </c>
      <c r="JB2" s="42" t="s">
        <v>22</v>
      </c>
      <c r="JC2" s="42" t="s">
        <v>27</v>
      </c>
      <c r="JD2" s="42" t="s">
        <v>28</v>
      </c>
      <c r="JE2" s="42" t="s">
        <v>26</v>
      </c>
      <c r="JF2" s="42" t="s">
        <v>29</v>
      </c>
      <c r="JG2" s="42" t="s">
        <v>30</v>
      </c>
      <c r="JH2" s="42" t="s">
        <v>31</v>
      </c>
      <c r="JI2" s="42" t="s">
        <v>32</v>
      </c>
      <c r="JJ2" s="42" t="s">
        <v>33</v>
      </c>
      <c r="JK2" s="42" t="s">
        <v>34</v>
      </c>
    </row>
    <row r="3" ht="15">
      <c r="A3" s="15"/>
      <c r="B3" s="16"/>
      <c r="C3" s="16"/>
      <c r="D3" s="16"/>
      <c r="E3" s="17" t="s">
        <v>35</v>
      </c>
      <c r="F3" s="18"/>
      <c r="G3" s="19"/>
      <c r="H3" s="20"/>
      <c r="I3" s="20"/>
      <c r="J3" s="20"/>
      <c r="K3" s="20"/>
      <c r="L3" s="20"/>
      <c r="M3" s="20"/>
      <c r="N3" s="44" t="s">
        <v>36</v>
      </c>
      <c r="O3" s="5"/>
      <c r="P3" s="5"/>
      <c r="Q3" s="5"/>
      <c r="R3" s="6"/>
      <c r="S3" s="45">
        <f>SUM(P4+Q4+R4+S4+N4+O4)</f>
        <v>160</v>
      </c>
      <c r="T3" s="44" t="s">
        <v>37</v>
      </c>
      <c r="U3" s="5"/>
      <c r="V3" s="5"/>
      <c r="W3" s="5"/>
      <c r="X3" s="6"/>
      <c r="Y3" s="45">
        <f>SUM(T4+U4+V4+W4+X4+Y4)</f>
        <v>160</v>
      </c>
      <c r="Z3" s="44" t="s">
        <v>38</v>
      </c>
      <c r="AA3" s="5"/>
      <c r="AB3" s="5"/>
      <c r="AC3" s="5"/>
      <c r="AD3" s="6"/>
      <c r="AE3" s="45">
        <f>SUM(Z4+AA4+AB4+AC4+AD4+AE4)</f>
        <v>160</v>
      </c>
      <c r="AF3" s="44" t="s">
        <v>39</v>
      </c>
      <c r="AG3" s="5"/>
      <c r="AH3" s="5"/>
      <c r="AI3" s="5"/>
      <c r="AJ3" s="6"/>
      <c r="AK3" s="45">
        <f>SUM(AF4+AG4+AH4+AI4+AJ4+AK4)</f>
        <v>160</v>
      </c>
      <c r="AL3" s="44" t="s">
        <v>40</v>
      </c>
      <c r="AM3" s="5"/>
      <c r="AN3" s="5"/>
      <c r="AO3" s="5"/>
      <c r="AP3" s="6"/>
      <c r="AQ3" s="45">
        <f>SUM(AL4+AM4+AN4+AO4+AP4+AQ4)</f>
        <v>0</v>
      </c>
      <c r="AR3" s="46" t="s">
        <v>41</v>
      </c>
      <c r="AS3" s="5"/>
      <c r="AT3" s="5"/>
      <c r="AU3" s="5"/>
      <c r="AV3" s="6"/>
      <c r="AW3" s="47">
        <f>AR4+AS4+AT4+AU4+AV4+AW4</f>
        <v>0</v>
      </c>
      <c r="AX3" s="46" t="s">
        <v>42</v>
      </c>
      <c r="AY3" s="5"/>
      <c r="AZ3" s="5"/>
      <c r="BA3" s="5"/>
      <c r="BB3" s="6"/>
      <c r="BC3" s="47">
        <f>AX4+AY4+AZ4+BA4+BB4+BC4</f>
        <v>159</v>
      </c>
      <c r="BD3" s="46" t="s">
        <v>43</v>
      </c>
      <c r="BE3" s="5"/>
      <c r="BF3" s="5"/>
      <c r="BG3" s="5"/>
      <c r="BH3" s="6"/>
      <c r="BI3" s="47">
        <f>BD4+BE4+BF4+BG4+BH4+BI4</f>
        <v>155</v>
      </c>
      <c r="BJ3" s="46" t="s">
        <v>44</v>
      </c>
      <c r="BK3" s="5"/>
      <c r="BL3" s="5"/>
      <c r="BM3" s="5"/>
      <c r="BN3" s="6"/>
      <c r="BO3" s="47">
        <f>BJ4+BK4+BL4+BM4+BN4+BO4</f>
        <v>159</v>
      </c>
      <c r="BP3" s="46" t="s">
        <v>45</v>
      </c>
      <c r="BQ3" s="5"/>
      <c r="BR3" s="5"/>
      <c r="BS3" s="5"/>
      <c r="BT3" s="6"/>
      <c r="BU3" s="26">
        <f>BP4+BQ4+BR4+BS4+BT4+BU4</f>
        <v>0</v>
      </c>
      <c r="BV3" s="48" t="s">
        <v>46</v>
      </c>
      <c r="BW3" s="5"/>
      <c r="BX3" s="5"/>
      <c r="BY3" s="5"/>
      <c r="BZ3" s="6"/>
      <c r="CA3" s="30">
        <f>BV4+BW4+BX4+BY4+BZ4+CA4</f>
        <v>0</v>
      </c>
      <c r="CB3" s="48" t="s">
        <v>47</v>
      </c>
      <c r="CC3" s="5"/>
      <c r="CD3" s="5"/>
      <c r="CE3" s="5"/>
      <c r="CF3" s="6"/>
      <c r="CG3" s="30">
        <f>CB4+CC4+CD4+CE4+CF4+CG4</f>
        <v>0</v>
      </c>
      <c r="CH3" s="48" t="s">
        <v>48</v>
      </c>
      <c r="CI3" s="5"/>
      <c r="CJ3" s="5"/>
      <c r="CK3" s="5"/>
      <c r="CL3" s="6"/>
      <c r="CM3" s="30">
        <f>CH4+CI4+CJ4+CK4+CL4+CM4</f>
        <v>0</v>
      </c>
      <c r="CN3" s="48" t="s">
        <v>49</v>
      </c>
      <c r="CO3" s="49"/>
      <c r="CP3" s="49"/>
      <c r="CQ3" s="49"/>
      <c r="CR3" s="50"/>
      <c r="CS3" s="30">
        <f>CN4+CO4+CP4+CQ4+CR4+CS4</f>
        <v>0</v>
      </c>
      <c r="CT3" s="51" t="s">
        <v>50</v>
      </c>
      <c r="CU3" s="5"/>
      <c r="CV3" s="5"/>
      <c r="CW3" s="5"/>
      <c r="CX3" s="6"/>
      <c r="CY3" s="33">
        <f>CT4+CU4+CV4+CW4+CX4+CY4</f>
        <v>0</v>
      </c>
      <c r="CZ3" s="51" t="s">
        <v>51</v>
      </c>
      <c r="DA3" s="5"/>
      <c r="DB3" s="5"/>
      <c r="DC3" s="5"/>
      <c r="DD3" s="6"/>
      <c r="DE3" s="33">
        <f>CZ4+DA4+DB4+DC4+DD4+DE4</f>
        <v>0</v>
      </c>
      <c r="DF3" s="51" t="s">
        <v>52</v>
      </c>
      <c r="DG3" s="5"/>
      <c r="DH3" s="5"/>
      <c r="DI3" s="5"/>
      <c r="DJ3" s="6"/>
      <c r="DK3" s="33">
        <f>DF4+DG4+DH4+DI4+DJ4+DK4</f>
        <v>0</v>
      </c>
      <c r="DL3" s="51" t="s">
        <v>53</v>
      </c>
      <c r="DM3" s="5"/>
      <c r="DN3" s="5"/>
      <c r="DO3" s="5"/>
      <c r="DP3" s="6"/>
      <c r="DQ3" s="33">
        <f>DL4+DM4+DN4+DO4+DP4+DQ4</f>
        <v>0</v>
      </c>
      <c r="DR3" s="52" t="s">
        <v>54</v>
      </c>
      <c r="DS3" s="5"/>
      <c r="DT3" s="5"/>
      <c r="DU3" s="5"/>
      <c r="DV3" s="6"/>
      <c r="DW3" s="37">
        <f>DR4+DS4+DT4+DU4+DV4+DW4</f>
        <v>0</v>
      </c>
      <c r="DX3" s="52" t="s">
        <v>55</v>
      </c>
      <c r="DY3" s="5"/>
      <c r="DZ3" s="5"/>
      <c r="EA3" s="5"/>
      <c r="EB3" s="6"/>
      <c r="EC3" s="37">
        <f>DX4+DY4+DZ4+EA4+EB4+EC4</f>
        <v>0</v>
      </c>
      <c r="ED3" s="52" t="s">
        <v>56</v>
      </c>
      <c r="EE3" s="5"/>
      <c r="EF3" s="5"/>
      <c r="EG3" s="5"/>
      <c r="EH3" s="6"/>
      <c r="EI3" s="37">
        <f>ED4+EE4+EF4+EG4+EH4+EI4</f>
        <v>0</v>
      </c>
      <c r="EJ3" s="52" t="s">
        <v>57</v>
      </c>
      <c r="EK3" s="5"/>
      <c r="EL3" s="5"/>
      <c r="EM3" s="5"/>
      <c r="EN3" s="6"/>
      <c r="EO3" s="37">
        <f>EJ4+EK4+EL4+EM4+EN4+EO4</f>
        <v>0</v>
      </c>
      <c r="EP3" s="52" t="s">
        <v>58</v>
      </c>
      <c r="EQ3" s="5"/>
      <c r="ER3" s="5"/>
      <c r="ES3" s="5"/>
      <c r="ET3" s="6"/>
      <c r="EU3" s="37">
        <f>EP4+EQ4+ER4+ES4+ET4+EU4</f>
        <v>0</v>
      </c>
      <c r="EV3" s="52" t="s">
        <v>59</v>
      </c>
      <c r="EW3" s="5"/>
      <c r="EX3" s="5"/>
      <c r="EY3" s="5"/>
      <c r="EZ3" s="6"/>
      <c r="FA3" s="37">
        <f>EV4+EW4+EX4+EY4+EZ4+FA4</f>
        <v>0</v>
      </c>
      <c r="FB3" s="53"/>
      <c r="FC3" s="54" t="s">
        <v>60</v>
      </c>
      <c r="FD3" s="2"/>
      <c r="FE3" s="2"/>
      <c r="FF3" s="2"/>
      <c r="FG3" s="2"/>
      <c r="FH3" s="41"/>
      <c r="FI3" s="55" t="s">
        <v>61</v>
      </c>
      <c r="FJ3" s="55" t="s">
        <v>62</v>
      </c>
      <c r="FK3" s="39"/>
      <c r="FL3" s="56" t="s">
        <v>63</v>
      </c>
      <c r="FM3" s="2"/>
      <c r="FN3" s="2"/>
      <c r="FO3" s="2"/>
      <c r="FP3" s="2"/>
      <c r="FQ3" s="41"/>
      <c r="FR3" s="57" t="s">
        <v>61</v>
      </c>
      <c r="FS3" s="57" t="s">
        <v>62</v>
      </c>
      <c r="FT3" s="39"/>
      <c r="FU3" s="58" t="s">
        <v>64</v>
      </c>
      <c r="FV3" s="2"/>
      <c r="FW3" s="2"/>
      <c r="FX3" s="2"/>
      <c r="FY3" s="2"/>
      <c r="FZ3" s="41"/>
      <c r="GA3" s="59" t="s">
        <v>61</v>
      </c>
      <c r="GB3" s="59" t="s">
        <v>62</v>
      </c>
      <c r="GC3" s="39"/>
      <c r="GD3" s="60" t="s">
        <v>65</v>
      </c>
      <c r="GE3" s="2"/>
      <c r="GF3" s="2"/>
      <c r="GG3" s="2"/>
      <c r="GH3" s="2"/>
      <c r="GI3" s="41"/>
      <c r="GJ3" s="61" t="s">
        <v>61</v>
      </c>
      <c r="GK3" s="61" t="s">
        <v>62</v>
      </c>
      <c r="GL3" s="39"/>
      <c r="GM3" s="20"/>
      <c r="GN3" s="39"/>
      <c r="GO3" s="15"/>
      <c r="GP3" s="16"/>
      <c r="GQ3" s="16"/>
      <c r="GR3" s="62"/>
      <c r="GS3" s="39"/>
      <c r="GT3" s="63"/>
      <c r="GU3" s="64"/>
      <c r="GV3" s="39"/>
      <c r="GW3" s="20"/>
      <c r="GX3" s="20"/>
      <c r="GY3" s="20"/>
      <c r="GZ3" s="20"/>
      <c r="HA3" s="39"/>
      <c r="HB3" s="54" t="s">
        <v>60</v>
      </c>
      <c r="HC3" s="2"/>
      <c r="HD3" s="2"/>
      <c r="HE3" s="2"/>
      <c r="HF3" s="2"/>
      <c r="HG3" s="41"/>
      <c r="HH3" s="55" t="s">
        <v>61</v>
      </c>
      <c r="HI3" s="55" t="s">
        <v>62</v>
      </c>
      <c r="HJ3" s="39"/>
      <c r="HK3" s="56" t="s">
        <v>63</v>
      </c>
      <c r="HL3" s="2"/>
      <c r="HM3" s="2"/>
      <c r="HN3" s="2"/>
      <c r="HO3" s="2"/>
      <c r="HP3" s="41"/>
      <c r="HQ3" s="57" t="s">
        <v>61</v>
      </c>
      <c r="HR3" s="57" t="s">
        <v>62</v>
      </c>
      <c r="HS3" s="39"/>
      <c r="HT3" s="58" t="s">
        <v>64</v>
      </c>
      <c r="HU3" s="2"/>
      <c r="HV3" s="2"/>
      <c r="HW3" s="2"/>
      <c r="HX3" s="2"/>
      <c r="HY3" s="41"/>
      <c r="HZ3" s="59" t="s">
        <v>61</v>
      </c>
      <c r="IA3" s="59" t="s">
        <v>62</v>
      </c>
      <c r="IB3" s="39"/>
      <c r="IC3" s="60" t="s">
        <v>65</v>
      </c>
      <c r="ID3" s="2"/>
      <c r="IE3" s="2"/>
      <c r="IF3" s="2"/>
      <c r="IG3" s="2"/>
      <c r="IH3" s="41"/>
      <c r="II3" s="61" t="s">
        <v>61</v>
      </c>
      <c r="IJ3" s="61" t="s">
        <v>62</v>
      </c>
      <c r="IK3" s="39"/>
      <c r="IL3" s="20"/>
      <c r="IM3" s="39"/>
      <c r="IN3" s="15"/>
      <c r="IO3" s="16"/>
      <c r="IP3" s="16"/>
      <c r="IQ3" s="62"/>
      <c r="IR3" s="39"/>
      <c r="IS3" s="15"/>
      <c r="IT3" s="62"/>
      <c r="IU3" s="39"/>
      <c r="IV3" s="20"/>
      <c r="IW3" s="20"/>
      <c r="IX3" s="20"/>
      <c r="IY3" s="20"/>
      <c r="IZ3" s="39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</row>
    <row r="4" ht="15">
      <c r="A4" s="15"/>
      <c r="B4" s="16"/>
      <c r="C4" s="16"/>
      <c r="D4" s="16"/>
      <c r="E4" s="17" t="s">
        <v>66</v>
      </c>
      <c r="F4" s="18"/>
      <c r="G4" s="19"/>
      <c r="H4" s="20"/>
      <c r="I4" s="20"/>
      <c r="J4" s="20"/>
      <c r="K4" s="20"/>
      <c r="L4" s="20"/>
      <c r="M4" s="20"/>
      <c r="N4" s="45">
        <f t="shared" ref="N4:AO4" si="0">SUM(N8:N23)</f>
        <v>0</v>
      </c>
      <c r="O4" s="45">
        <f t="shared" si="0"/>
        <v>48</v>
      </c>
      <c r="P4" s="45">
        <f t="shared" si="0"/>
        <v>16</v>
      </c>
      <c r="Q4" s="45">
        <f t="shared" si="0"/>
        <v>48</v>
      </c>
      <c r="R4" s="45">
        <f t="shared" si="0"/>
        <v>48</v>
      </c>
      <c r="S4" s="45">
        <f t="shared" si="0"/>
        <v>0</v>
      </c>
      <c r="T4" s="45">
        <f t="shared" si="0"/>
        <v>0</v>
      </c>
      <c r="U4" s="45">
        <f t="shared" si="0"/>
        <v>48</v>
      </c>
      <c r="V4" s="45">
        <f t="shared" si="0"/>
        <v>16</v>
      </c>
      <c r="W4" s="45">
        <f t="shared" si="0"/>
        <v>48</v>
      </c>
      <c r="X4" s="45">
        <f t="shared" si="0"/>
        <v>48</v>
      </c>
      <c r="Y4" s="45">
        <f t="shared" si="0"/>
        <v>0</v>
      </c>
      <c r="Z4" s="45">
        <f t="shared" si="0"/>
        <v>0</v>
      </c>
      <c r="AA4" s="45">
        <f t="shared" si="0"/>
        <v>48</v>
      </c>
      <c r="AB4" s="45">
        <f t="shared" si="0"/>
        <v>16</v>
      </c>
      <c r="AC4" s="45">
        <f t="shared" si="0"/>
        <v>48</v>
      </c>
      <c r="AD4" s="45">
        <f t="shared" si="0"/>
        <v>48</v>
      </c>
      <c r="AE4" s="45">
        <f t="shared" si="0"/>
        <v>0</v>
      </c>
      <c r="AF4" s="45">
        <f t="shared" si="0"/>
        <v>0</v>
      </c>
      <c r="AG4" s="45">
        <f t="shared" si="0"/>
        <v>48</v>
      </c>
      <c r="AH4" s="45">
        <f t="shared" si="0"/>
        <v>16</v>
      </c>
      <c r="AI4" s="45">
        <f t="shared" si="0"/>
        <v>48</v>
      </c>
      <c r="AJ4" s="45">
        <f t="shared" si="0"/>
        <v>48</v>
      </c>
      <c r="AK4" s="45">
        <f t="shared" si="0"/>
        <v>0</v>
      </c>
      <c r="AL4" s="45">
        <f t="shared" si="0"/>
        <v>0</v>
      </c>
      <c r="AM4" s="45">
        <f t="shared" si="0"/>
        <v>0</v>
      </c>
      <c r="AN4" s="45">
        <f t="shared" si="0"/>
        <v>0</v>
      </c>
      <c r="AO4" s="45">
        <f t="shared" si="0"/>
        <v>0</v>
      </c>
      <c r="AP4" s="45">
        <f>SUM(AN8:AN23)</f>
        <v>0</v>
      </c>
      <c r="AQ4" s="45">
        <f t="shared" ref="AQ4:DB4" si="1">SUM(AQ8:AQ23)</f>
        <v>0</v>
      </c>
      <c r="AR4" s="47">
        <f t="shared" si="1"/>
        <v>0</v>
      </c>
      <c r="AS4" s="47">
        <f t="shared" si="1"/>
        <v>0</v>
      </c>
      <c r="AT4" s="47">
        <f t="shared" si="1"/>
        <v>0</v>
      </c>
      <c r="AU4" s="47">
        <f t="shared" si="1"/>
        <v>0</v>
      </c>
      <c r="AV4" s="47">
        <f t="shared" si="1"/>
        <v>0</v>
      </c>
      <c r="AW4" s="47">
        <f t="shared" si="1"/>
        <v>0</v>
      </c>
      <c r="AX4" s="47">
        <f t="shared" si="1"/>
        <v>0</v>
      </c>
      <c r="AY4" s="47">
        <f t="shared" si="1"/>
        <v>48</v>
      </c>
      <c r="AZ4" s="47">
        <f t="shared" si="1"/>
        <v>16</v>
      </c>
      <c r="BA4" s="47">
        <f t="shared" si="1"/>
        <v>48</v>
      </c>
      <c r="BB4" s="47">
        <f t="shared" si="1"/>
        <v>47</v>
      </c>
      <c r="BC4" s="47">
        <f t="shared" si="1"/>
        <v>0</v>
      </c>
      <c r="BD4" s="47">
        <f t="shared" si="1"/>
        <v>0</v>
      </c>
      <c r="BE4" s="47">
        <f t="shared" si="1"/>
        <v>46</v>
      </c>
      <c r="BF4" s="47">
        <f t="shared" si="1"/>
        <v>16</v>
      </c>
      <c r="BG4" s="47">
        <f t="shared" si="1"/>
        <v>45</v>
      </c>
      <c r="BH4" s="47">
        <f t="shared" si="1"/>
        <v>48</v>
      </c>
      <c r="BI4" s="47">
        <f t="shared" si="1"/>
        <v>0</v>
      </c>
      <c r="BJ4" s="47">
        <f t="shared" si="1"/>
        <v>0</v>
      </c>
      <c r="BK4" s="47">
        <f t="shared" si="1"/>
        <v>47</v>
      </c>
      <c r="BL4" s="47">
        <f t="shared" si="1"/>
        <v>16</v>
      </c>
      <c r="BM4" s="47">
        <f t="shared" si="1"/>
        <v>48</v>
      </c>
      <c r="BN4" s="47">
        <f t="shared" si="1"/>
        <v>48</v>
      </c>
      <c r="BO4" s="47">
        <f t="shared" si="1"/>
        <v>0</v>
      </c>
      <c r="BP4" s="47">
        <f t="shared" si="1"/>
        <v>0</v>
      </c>
      <c r="BQ4" s="47">
        <f t="shared" si="1"/>
        <v>0</v>
      </c>
      <c r="BR4" s="47">
        <f t="shared" si="1"/>
        <v>0</v>
      </c>
      <c r="BS4" s="47">
        <f t="shared" si="1"/>
        <v>0</v>
      </c>
      <c r="BT4" s="47">
        <f t="shared" si="1"/>
        <v>0</v>
      </c>
      <c r="BU4" s="47">
        <f t="shared" si="1"/>
        <v>0</v>
      </c>
      <c r="BV4" s="65">
        <f t="shared" si="1"/>
        <v>0</v>
      </c>
      <c r="BW4" s="65">
        <f t="shared" si="1"/>
        <v>0</v>
      </c>
      <c r="BX4" s="65">
        <f t="shared" si="1"/>
        <v>0</v>
      </c>
      <c r="BY4" s="65">
        <f t="shared" si="1"/>
        <v>0</v>
      </c>
      <c r="BZ4" s="65">
        <f t="shared" si="1"/>
        <v>0</v>
      </c>
      <c r="CA4" s="65">
        <f t="shared" si="1"/>
        <v>0</v>
      </c>
      <c r="CB4" s="65">
        <f t="shared" si="1"/>
        <v>0</v>
      </c>
      <c r="CC4" s="65">
        <f t="shared" si="1"/>
        <v>0</v>
      </c>
      <c r="CD4" s="65">
        <f t="shared" si="1"/>
        <v>0</v>
      </c>
      <c r="CE4" s="65">
        <f t="shared" si="1"/>
        <v>0</v>
      </c>
      <c r="CF4" s="65">
        <f t="shared" si="1"/>
        <v>0</v>
      </c>
      <c r="CG4" s="65">
        <f t="shared" si="1"/>
        <v>0</v>
      </c>
      <c r="CH4" s="65">
        <f t="shared" si="1"/>
        <v>0</v>
      </c>
      <c r="CI4" s="65">
        <f t="shared" si="1"/>
        <v>0</v>
      </c>
      <c r="CJ4" s="65">
        <f t="shared" si="1"/>
        <v>0</v>
      </c>
      <c r="CK4" s="65">
        <f t="shared" si="1"/>
        <v>0</v>
      </c>
      <c r="CL4" s="65">
        <f t="shared" si="1"/>
        <v>0</v>
      </c>
      <c r="CM4" s="65">
        <f t="shared" si="1"/>
        <v>0</v>
      </c>
      <c r="CN4" s="65">
        <f t="shared" si="1"/>
        <v>0</v>
      </c>
      <c r="CO4" s="65">
        <f t="shared" si="1"/>
        <v>0</v>
      </c>
      <c r="CP4" s="65">
        <f t="shared" si="1"/>
        <v>0</v>
      </c>
      <c r="CQ4" s="65">
        <f t="shared" si="1"/>
        <v>0</v>
      </c>
      <c r="CR4" s="65">
        <f t="shared" si="1"/>
        <v>0</v>
      </c>
      <c r="CS4" s="65">
        <f t="shared" si="1"/>
        <v>0</v>
      </c>
      <c r="CT4" s="66">
        <f t="shared" si="1"/>
        <v>0</v>
      </c>
      <c r="CU4" s="66">
        <f t="shared" si="1"/>
        <v>0</v>
      </c>
      <c r="CV4" s="66">
        <f t="shared" si="1"/>
        <v>0</v>
      </c>
      <c r="CW4" s="66">
        <f t="shared" si="1"/>
        <v>0</v>
      </c>
      <c r="CX4" s="66">
        <f t="shared" si="1"/>
        <v>0</v>
      </c>
      <c r="CY4" s="66">
        <f t="shared" si="1"/>
        <v>0</v>
      </c>
      <c r="CZ4" s="66">
        <f t="shared" si="1"/>
        <v>0</v>
      </c>
      <c r="DA4" s="66">
        <f t="shared" si="1"/>
        <v>0</v>
      </c>
      <c r="DB4" s="66">
        <f t="shared" si="1"/>
        <v>0</v>
      </c>
      <c r="DC4" s="66">
        <f t="shared" ref="DC4:FA4" si="2">SUM(DC8:DC23)</f>
        <v>0</v>
      </c>
      <c r="DD4" s="66">
        <f t="shared" si="2"/>
        <v>0</v>
      </c>
      <c r="DE4" s="66">
        <f t="shared" si="2"/>
        <v>0</v>
      </c>
      <c r="DF4" s="66">
        <f t="shared" si="2"/>
        <v>0</v>
      </c>
      <c r="DG4" s="66">
        <f t="shared" si="2"/>
        <v>0</v>
      </c>
      <c r="DH4" s="66">
        <f t="shared" si="2"/>
        <v>0</v>
      </c>
      <c r="DI4" s="66">
        <f t="shared" si="2"/>
        <v>0</v>
      </c>
      <c r="DJ4" s="66">
        <f t="shared" si="2"/>
        <v>0</v>
      </c>
      <c r="DK4" s="66">
        <f t="shared" si="2"/>
        <v>0</v>
      </c>
      <c r="DL4" s="66">
        <f t="shared" si="2"/>
        <v>0</v>
      </c>
      <c r="DM4" s="66">
        <f t="shared" si="2"/>
        <v>0</v>
      </c>
      <c r="DN4" s="66">
        <f t="shared" si="2"/>
        <v>0</v>
      </c>
      <c r="DO4" s="66">
        <f t="shared" si="2"/>
        <v>0</v>
      </c>
      <c r="DP4" s="66">
        <f t="shared" si="2"/>
        <v>0</v>
      </c>
      <c r="DQ4" s="66">
        <f t="shared" si="2"/>
        <v>0</v>
      </c>
      <c r="DR4" s="67">
        <f t="shared" si="2"/>
        <v>0</v>
      </c>
      <c r="DS4" s="67">
        <f t="shared" si="2"/>
        <v>0</v>
      </c>
      <c r="DT4" s="67">
        <f t="shared" si="2"/>
        <v>0</v>
      </c>
      <c r="DU4" s="67">
        <f t="shared" si="2"/>
        <v>0</v>
      </c>
      <c r="DV4" s="67">
        <f t="shared" si="2"/>
        <v>0</v>
      </c>
      <c r="DW4" s="67">
        <f t="shared" si="2"/>
        <v>0</v>
      </c>
      <c r="DX4" s="67">
        <f t="shared" si="2"/>
        <v>0</v>
      </c>
      <c r="DY4" s="67">
        <f t="shared" si="2"/>
        <v>0</v>
      </c>
      <c r="DZ4" s="67">
        <f t="shared" si="2"/>
        <v>0</v>
      </c>
      <c r="EA4" s="67">
        <f t="shared" si="2"/>
        <v>0</v>
      </c>
      <c r="EB4" s="67">
        <f t="shared" si="2"/>
        <v>0</v>
      </c>
      <c r="EC4" s="67">
        <f t="shared" si="2"/>
        <v>0</v>
      </c>
      <c r="ED4" s="67">
        <f t="shared" si="2"/>
        <v>0</v>
      </c>
      <c r="EE4" s="67">
        <f t="shared" si="2"/>
        <v>0</v>
      </c>
      <c r="EF4" s="67">
        <f t="shared" si="2"/>
        <v>0</v>
      </c>
      <c r="EG4" s="67">
        <f t="shared" si="2"/>
        <v>0</v>
      </c>
      <c r="EH4" s="67">
        <f t="shared" si="2"/>
        <v>0</v>
      </c>
      <c r="EI4" s="67">
        <f t="shared" si="2"/>
        <v>0</v>
      </c>
      <c r="EJ4" s="67">
        <f t="shared" si="2"/>
        <v>0</v>
      </c>
      <c r="EK4" s="67">
        <f t="shared" si="2"/>
        <v>0</v>
      </c>
      <c r="EL4" s="67">
        <f t="shared" si="2"/>
        <v>0</v>
      </c>
      <c r="EM4" s="67">
        <f t="shared" si="2"/>
        <v>0</v>
      </c>
      <c r="EN4" s="67">
        <f t="shared" si="2"/>
        <v>0</v>
      </c>
      <c r="EO4" s="67">
        <f t="shared" si="2"/>
        <v>0</v>
      </c>
      <c r="EP4" s="67">
        <f t="shared" si="2"/>
        <v>0</v>
      </c>
      <c r="EQ4" s="67">
        <f t="shared" si="2"/>
        <v>0</v>
      </c>
      <c r="ER4" s="67">
        <f t="shared" si="2"/>
        <v>0</v>
      </c>
      <c r="ES4" s="67">
        <f t="shared" si="2"/>
        <v>0</v>
      </c>
      <c r="ET4" s="67">
        <f t="shared" si="2"/>
        <v>0</v>
      </c>
      <c r="EU4" s="67">
        <f t="shared" si="2"/>
        <v>0</v>
      </c>
      <c r="EV4" s="67">
        <f t="shared" si="2"/>
        <v>0</v>
      </c>
      <c r="EW4" s="67">
        <f t="shared" si="2"/>
        <v>0</v>
      </c>
      <c r="EX4" s="67">
        <f t="shared" si="2"/>
        <v>0</v>
      </c>
      <c r="EY4" s="67">
        <f t="shared" si="2"/>
        <v>0</v>
      </c>
      <c r="EZ4" s="67">
        <f t="shared" si="2"/>
        <v>0</v>
      </c>
      <c r="FA4" s="67">
        <f t="shared" si="2"/>
        <v>0</v>
      </c>
      <c r="FB4" s="39"/>
      <c r="FC4" s="68"/>
      <c r="FD4" s="18"/>
      <c r="FE4" s="18"/>
      <c r="FF4" s="18"/>
      <c r="FG4" s="18"/>
      <c r="FH4" s="19"/>
      <c r="FI4" s="20"/>
      <c r="FJ4" s="20"/>
      <c r="FK4" s="39"/>
      <c r="FL4" s="68"/>
      <c r="FM4" s="18"/>
      <c r="FN4" s="18"/>
      <c r="FO4" s="18"/>
      <c r="FP4" s="18"/>
      <c r="FQ4" s="19"/>
      <c r="FR4" s="20"/>
      <c r="FS4" s="20"/>
      <c r="FT4" s="39"/>
      <c r="FU4" s="68"/>
      <c r="FV4" s="18"/>
      <c r="FW4" s="18"/>
      <c r="FX4" s="18"/>
      <c r="FY4" s="18"/>
      <c r="FZ4" s="19"/>
      <c r="GA4" s="20"/>
      <c r="GB4" s="20"/>
      <c r="GC4" s="39"/>
      <c r="GD4" s="68"/>
      <c r="GE4" s="18"/>
      <c r="GF4" s="18"/>
      <c r="GG4" s="18"/>
      <c r="GH4" s="18"/>
      <c r="GI4" s="19"/>
      <c r="GJ4" s="20"/>
      <c r="GK4" s="20"/>
      <c r="GL4" s="39"/>
      <c r="GM4" s="20"/>
      <c r="GN4" s="39"/>
      <c r="GO4" s="68"/>
      <c r="GP4" s="18"/>
      <c r="GQ4" s="18"/>
      <c r="GR4" s="19"/>
      <c r="GS4" s="39"/>
      <c r="GT4" s="63"/>
      <c r="GU4" s="64"/>
      <c r="GV4" s="39"/>
      <c r="GW4" s="20"/>
      <c r="GX4" s="20"/>
      <c r="GY4" s="20"/>
      <c r="GZ4" s="20"/>
      <c r="HA4" s="39"/>
      <c r="HB4" s="68"/>
      <c r="HC4" s="18"/>
      <c r="HD4" s="18"/>
      <c r="HE4" s="18"/>
      <c r="HF4" s="18"/>
      <c r="HG4" s="19"/>
      <c r="HH4" s="20"/>
      <c r="HI4" s="20"/>
      <c r="HJ4" s="39"/>
      <c r="HK4" s="68"/>
      <c r="HL4" s="18"/>
      <c r="HM4" s="18"/>
      <c r="HN4" s="18"/>
      <c r="HO4" s="18"/>
      <c r="HP4" s="19"/>
      <c r="HQ4" s="20"/>
      <c r="HR4" s="20"/>
      <c r="HS4" s="39"/>
      <c r="HT4" s="68"/>
      <c r="HU4" s="18"/>
      <c r="HV4" s="18"/>
      <c r="HW4" s="18"/>
      <c r="HX4" s="18"/>
      <c r="HY4" s="19"/>
      <c r="HZ4" s="20"/>
      <c r="IA4" s="20"/>
      <c r="IB4" s="39"/>
      <c r="IC4" s="68"/>
      <c r="ID4" s="18"/>
      <c r="IE4" s="18"/>
      <c r="IF4" s="18"/>
      <c r="IG4" s="18"/>
      <c r="IH4" s="19"/>
      <c r="II4" s="20"/>
      <c r="IJ4" s="20"/>
      <c r="IK4" s="39"/>
      <c r="IL4" s="20"/>
      <c r="IM4" s="39"/>
      <c r="IN4" s="68"/>
      <c r="IO4" s="18"/>
      <c r="IP4" s="18"/>
      <c r="IQ4" s="19"/>
      <c r="IR4" s="39"/>
      <c r="IS4" s="15"/>
      <c r="IT4" s="62"/>
      <c r="IU4" s="39"/>
      <c r="IV4" s="20"/>
      <c r="IW4" s="20"/>
      <c r="IX4" s="20"/>
      <c r="IY4" s="20"/>
      <c r="IZ4" s="39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</row>
    <row r="5" ht="15">
      <c r="A5" s="15"/>
      <c r="B5" s="16"/>
      <c r="C5" s="16"/>
      <c r="D5" s="16"/>
      <c r="E5" s="1"/>
      <c r="F5" s="2"/>
      <c r="G5" s="41"/>
      <c r="H5" s="20"/>
      <c r="I5" s="20"/>
      <c r="J5" s="20"/>
      <c r="K5" s="20"/>
      <c r="L5" s="20"/>
      <c r="M5" s="20"/>
      <c r="N5" s="45" t="s">
        <v>67</v>
      </c>
      <c r="O5" s="45" t="s">
        <v>68</v>
      </c>
      <c r="P5" s="45" t="s">
        <v>68</v>
      </c>
      <c r="Q5" s="45" t="s">
        <v>69</v>
      </c>
      <c r="R5" s="45" t="s">
        <v>70</v>
      </c>
      <c r="S5" s="45" t="s">
        <v>71</v>
      </c>
      <c r="T5" s="45" t="s">
        <v>67</v>
      </c>
      <c r="U5" s="45" t="s">
        <v>68</v>
      </c>
      <c r="V5" s="45" t="s">
        <v>68</v>
      </c>
      <c r="W5" s="45" t="s">
        <v>69</v>
      </c>
      <c r="X5" s="45" t="s">
        <v>70</v>
      </c>
      <c r="Y5" s="45" t="s">
        <v>71</v>
      </c>
      <c r="Z5" s="45" t="s">
        <v>67</v>
      </c>
      <c r="AA5" s="45" t="s">
        <v>68</v>
      </c>
      <c r="AB5" s="45" t="s">
        <v>68</v>
      </c>
      <c r="AC5" s="45" t="s">
        <v>69</v>
      </c>
      <c r="AD5" s="45" t="s">
        <v>70</v>
      </c>
      <c r="AE5" s="45" t="s">
        <v>71</v>
      </c>
      <c r="AF5" s="45" t="s">
        <v>67</v>
      </c>
      <c r="AG5" s="45" t="s">
        <v>68</v>
      </c>
      <c r="AH5" s="45" t="s">
        <v>68</v>
      </c>
      <c r="AI5" s="45" t="s">
        <v>69</v>
      </c>
      <c r="AJ5" s="45" t="s">
        <v>70</v>
      </c>
      <c r="AK5" s="45" t="s">
        <v>71</v>
      </c>
      <c r="AL5" s="69" t="s">
        <v>67</v>
      </c>
      <c r="AM5" s="45" t="s">
        <v>68</v>
      </c>
      <c r="AN5" s="45" t="s">
        <v>68</v>
      </c>
      <c r="AO5" s="45" t="s">
        <v>69</v>
      </c>
      <c r="AP5" s="45" t="s">
        <v>70</v>
      </c>
      <c r="AQ5" s="45" t="s">
        <v>71</v>
      </c>
      <c r="AR5" s="47" t="s">
        <v>67</v>
      </c>
      <c r="AS5" s="47" t="s">
        <v>68</v>
      </c>
      <c r="AT5" s="47" t="s">
        <v>68</v>
      </c>
      <c r="AU5" s="47" t="s">
        <v>69</v>
      </c>
      <c r="AV5" s="47" t="s">
        <v>70</v>
      </c>
      <c r="AW5" s="47" t="s">
        <v>71</v>
      </c>
      <c r="AX5" s="47" t="s">
        <v>67</v>
      </c>
      <c r="AY5" s="47" t="s">
        <v>68</v>
      </c>
      <c r="AZ5" s="47" t="s">
        <v>68</v>
      </c>
      <c r="BA5" s="47" t="s">
        <v>69</v>
      </c>
      <c r="BB5" s="47" t="s">
        <v>70</v>
      </c>
      <c r="BC5" s="47" t="s">
        <v>71</v>
      </c>
      <c r="BD5" s="70" t="s">
        <v>67</v>
      </c>
      <c r="BE5" s="47" t="s">
        <v>68</v>
      </c>
      <c r="BF5" s="47" t="s">
        <v>68</v>
      </c>
      <c r="BG5" s="47" t="s">
        <v>69</v>
      </c>
      <c r="BH5" s="47" t="s">
        <v>70</v>
      </c>
      <c r="BI5" s="47" t="s">
        <v>71</v>
      </c>
      <c r="BJ5" s="70" t="s">
        <v>67</v>
      </c>
      <c r="BK5" s="47" t="s">
        <v>68</v>
      </c>
      <c r="BL5" s="47" t="s">
        <v>68</v>
      </c>
      <c r="BM5" s="47" t="s">
        <v>69</v>
      </c>
      <c r="BN5" s="47" t="s">
        <v>70</v>
      </c>
      <c r="BO5" s="47" t="s">
        <v>71</v>
      </c>
      <c r="BP5" s="47" t="s">
        <v>67</v>
      </c>
      <c r="BQ5" s="47" t="s">
        <v>68</v>
      </c>
      <c r="BR5" s="47" t="s">
        <v>68</v>
      </c>
      <c r="BS5" s="47" t="s">
        <v>69</v>
      </c>
      <c r="BT5" s="47" t="s">
        <v>70</v>
      </c>
      <c r="BU5" s="47" t="s">
        <v>71</v>
      </c>
      <c r="BV5" s="65" t="s">
        <v>67</v>
      </c>
      <c r="BW5" s="65" t="s">
        <v>68</v>
      </c>
      <c r="BX5" s="65" t="s">
        <v>68</v>
      </c>
      <c r="BY5" s="65" t="s">
        <v>69</v>
      </c>
      <c r="BZ5" s="65" t="s">
        <v>70</v>
      </c>
      <c r="CA5" s="65" t="s">
        <v>71</v>
      </c>
      <c r="CB5" s="65" t="s">
        <v>67</v>
      </c>
      <c r="CC5" s="65" t="s">
        <v>68</v>
      </c>
      <c r="CD5" s="65" t="s">
        <v>68</v>
      </c>
      <c r="CE5" s="65" t="s">
        <v>69</v>
      </c>
      <c r="CF5" s="65" t="s">
        <v>70</v>
      </c>
      <c r="CG5" s="65" t="s">
        <v>71</v>
      </c>
      <c r="CH5" s="65" t="s">
        <v>67</v>
      </c>
      <c r="CI5" s="65" t="s">
        <v>68</v>
      </c>
      <c r="CJ5" s="65" t="s">
        <v>68</v>
      </c>
      <c r="CK5" s="65" t="s">
        <v>69</v>
      </c>
      <c r="CL5" s="65" t="s">
        <v>70</v>
      </c>
      <c r="CM5" s="65" t="s">
        <v>71</v>
      </c>
      <c r="CN5" s="65" t="s">
        <v>67</v>
      </c>
      <c r="CO5" s="65" t="s">
        <v>68</v>
      </c>
      <c r="CP5" s="65" t="s">
        <v>68</v>
      </c>
      <c r="CQ5" s="65" t="s">
        <v>69</v>
      </c>
      <c r="CR5" s="65" t="s">
        <v>70</v>
      </c>
      <c r="CS5" s="65" t="s">
        <v>71</v>
      </c>
      <c r="CT5" s="66" t="s">
        <v>67</v>
      </c>
      <c r="CU5" s="66" t="s">
        <v>68</v>
      </c>
      <c r="CV5" s="66" t="s">
        <v>68</v>
      </c>
      <c r="CW5" s="66" t="s">
        <v>69</v>
      </c>
      <c r="CX5" s="66" t="s">
        <v>70</v>
      </c>
      <c r="CY5" s="66" t="s">
        <v>71</v>
      </c>
      <c r="CZ5" s="66" t="s">
        <v>67</v>
      </c>
      <c r="DA5" s="66" t="s">
        <v>68</v>
      </c>
      <c r="DB5" s="66" t="s">
        <v>68</v>
      </c>
      <c r="DC5" s="66" t="s">
        <v>69</v>
      </c>
      <c r="DD5" s="66" t="s">
        <v>70</v>
      </c>
      <c r="DE5" s="66" t="s">
        <v>71</v>
      </c>
      <c r="DF5" s="66" t="s">
        <v>67</v>
      </c>
      <c r="DG5" s="66" t="s">
        <v>68</v>
      </c>
      <c r="DH5" s="66" t="s">
        <v>68</v>
      </c>
      <c r="DI5" s="66" t="s">
        <v>69</v>
      </c>
      <c r="DJ5" s="66" t="s">
        <v>70</v>
      </c>
      <c r="DK5" s="66" t="s">
        <v>71</v>
      </c>
      <c r="DL5" s="66" t="s">
        <v>67</v>
      </c>
      <c r="DM5" s="66" t="s">
        <v>68</v>
      </c>
      <c r="DN5" s="66" t="s">
        <v>68</v>
      </c>
      <c r="DO5" s="66" t="s">
        <v>69</v>
      </c>
      <c r="DP5" s="66" t="s">
        <v>70</v>
      </c>
      <c r="DQ5" s="66" t="s">
        <v>71</v>
      </c>
      <c r="DR5" s="67" t="s">
        <v>67</v>
      </c>
      <c r="DS5" s="67" t="s">
        <v>68</v>
      </c>
      <c r="DT5" s="67" t="s">
        <v>68</v>
      </c>
      <c r="DU5" s="67" t="s">
        <v>69</v>
      </c>
      <c r="DV5" s="67" t="s">
        <v>70</v>
      </c>
      <c r="DW5" s="67" t="s">
        <v>71</v>
      </c>
      <c r="DX5" s="67" t="s">
        <v>67</v>
      </c>
      <c r="DY5" s="67" t="s">
        <v>68</v>
      </c>
      <c r="DZ5" s="67" t="s">
        <v>68</v>
      </c>
      <c r="EA5" s="67" t="s">
        <v>69</v>
      </c>
      <c r="EB5" s="67" t="s">
        <v>70</v>
      </c>
      <c r="EC5" s="67" t="s">
        <v>71</v>
      </c>
      <c r="ED5" s="67" t="s">
        <v>67</v>
      </c>
      <c r="EE5" s="67" t="s">
        <v>68</v>
      </c>
      <c r="EF5" s="67" t="s">
        <v>68</v>
      </c>
      <c r="EG5" s="67" t="s">
        <v>69</v>
      </c>
      <c r="EH5" s="67" t="s">
        <v>70</v>
      </c>
      <c r="EI5" s="67" t="s">
        <v>71</v>
      </c>
      <c r="EJ5" s="67" t="s">
        <v>67</v>
      </c>
      <c r="EK5" s="67" t="s">
        <v>68</v>
      </c>
      <c r="EL5" s="67" t="s">
        <v>68</v>
      </c>
      <c r="EM5" s="67" t="s">
        <v>69</v>
      </c>
      <c r="EN5" s="67" t="s">
        <v>70</v>
      </c>
      <c r="EO5" s="67" t="s">
        <v>71</v>
      </c>
      <c r="EP5" s="71" t="s">
        <v>67</v>
      </c>
      <c r="EQ5" s="67" t="s">
        <v>68</v>
      </c>
      <c r="ER5" s="67" t="s">
        <v>68</v>
      </c>
      <c r="ES5" s="67" t="s">
        <v>69</v>
      </c>
      <c r="ET5" s="67" t="s">
        <v>70</v>
      </c>
      <c r="EU5" s="67" t="s">
        <v>71</v>
      </c>
      <c r="EV5" s="67" t="s">
        <v>67</v>
      </c>
      <c r="EW5" s="67" t="s">
        <v>68</v>
      </c>
      <c r="EX5" s="67" t="s">
        <v>68</v>
      </c>
      <c r="EY5" s="67" t="s">
        <v>69</v>
      </c>
      <c r="EZ5" s="67" t="s">
        <v>70</v>
      </c>
      <c r="FA5" s="67" t="s">
        <v>71</v>
      </c>
      <c r="FB5" s="39"/>
      <c r="FC5" s="72">
        <v>43622</v>
      </c>
      <c r="FD5" s="72"/>
      <c r="FE5" s="72"/>
      <c r="FF5" s="72"/>
      <c r="FG5" s="72"/>
      <c r="FH5" s="72"/>
      <c r="FI5" s="20"/>
      <c r="FJ5" s="20"/>
      <c r="FK5" s="53"/>
      <c r="FL5" s="73">
        <v>43647</v>
      </c>
      <c r="FM5" s="73"/>
      <c r="FN5" s="73"/>
      <c r="FO5" s="73"/>
      <c r="FP5" s="73"/>
      <c r="FQ5" s="73"/>
      <c r="FR5" s="20"/>
      <c r="FS5" s="20"/>
      <c r="FT5" s="53"/>
      <c r="FU5" s="74">
        <v>43615</v>
      </c>
      <c r="FV5" s="74">
        <v>43616</v>
      </c>
      <c r="FW5" s="74">
        <v>43644</v>
      </c>
      <c r="FX5" s="74">
        <v>43643</v>
      </c>
      <c r="FY5" s="74">
        <v>43641</v>
      </c>
      <c r="FZ5" s="74"/>
      <c r="GA5" s="20"/>
      <c r="GB5" s="20"/>
      <c r="GC5" s="53"/>
      <c r="GD5" s="75">
        <v>43621</v>
      </c>
      <c r="GE5" s="75">
        <v>43643</v>
      </c>
      <c r="GF5" s="75"/>
      <c r="GG5" s="75"/>
      <c r="GH5" s="75"/>
      <c r="GI5" s="75"/>
      <c r="GJ5" s="20"/>
      <c r="GK5" s="20"/>
      <c r="GL5" s="53"/>
      <c r="GM5" s="20"/>
      <c r="GN5" s="53"/>
      <c r="GO5" s="76">
        <v>43648</v>
      </c>
      <c r="GP5" s="77" t="s">
        <v>72</v>
      </c>
      <c r="GQ5" s="76">
        <v>43650</v>
      </c>
      <c r="GR5" s="78" t="s">
        <v>73</v>
      </c>
      <c r="GS5" s="39"/>
      <c r="GT5" s="79"/>
      <c r="GU5" s="80"/>
      <c r="GV5" s="39"/>
      <c r="GW5" s="20"/>
      <c r="GX5" s="20"/>
      <c r="GY5" s="20"/>
      <c r="GZ5" s="20"/>
      <c r="HA5" s="39"/>
      <c r="HB5" s="72">
        <v>43661</v>
      </c>
      <c r="HC5" s="72"/>
      <c r="HD5" s="72"/>
      <c r="HE5" s="72"/>
      <c r="HF5" s="72"/>
      <c r="HG5" s="72"/>
      <c r="HH5" s="20"/>
      <c r="HI5" s="20"/>
      <c r="HJ5" s="53"/>
      <c r="HK5" s="73">
        <v>43655</v>
      </c>
      <c r="HL5" s="73"/>
      <c r="HM5" s="73"/>
      <c r="HN5" s="73"/>
      <c r="HO5" s="73"/>
      <c r="HP5" s="73"/>
      <c r="HQ5" s="20"/>
      <c r="HR5" s="20"/>
      <c r="HS5" s="53"/>
      <c r="HT5" s="74">
        <v>43657</v>
      </c>
      <c r="HU5" s="74">
        <v>43670</v>
      </c>
      <c r="HV5" s="74">
        <v>43656</v>
      </c>
      <c r="HW5" s="74">
        <v>43669</v>
      </c>
      <c r="HX5" s="74"/>
      <c r="HY5" s="74"/>
      <c r="HZ5" s="20"/>
      <c r="IA5" s="20"/>
      <c r="IB5" s="53"/>
      <c r="IC5" s="75">
        <v>43670</v>
      </c>
      <c r="ID5" s="75">
        <v>43677</v>
      </c>
      <c r="IE5" s="75">
        <v>43663</v>
      </c>
      <c r="IF5" s="75"/>
      <c r="IG5" s="75"/>
      <c r="IH5" s="75"/>
      <c r="II5" s="20"/>
      <c r="IJ5" s="20"/>
      <c r="IK5" s="53"/>
      <c r="IL5" s="20"/>
      <c r="IM5" s="53"/>
      <c r="IN5" s="76">
        <v>43678</v>
      </c>
      <c r="IO5" s="77" t="s">
        <v>72</v>
      </c>
      <c r="IP5" s="76"/>
      <c r="IQ5" s="78" t="s">
        <v>73</v>
      </c>
      <c r="IR5" s="39"/>
      <c r="IS5" s="68"/>
      <c r="IT5" s="19"/>
      <c r="IU5" s="39"/>
      <c r="IV5" s="20"/>
      <c r="IW5" s="20"/>
      <c r="IX5" s="20"/>
      <c r="IY5" s="20"/>
      <c r="IZ5" s="39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</row>
    <row r="6" ht="15" customHeight="1">
      <c r="A6" s="15"/>
      <c r="B6" s="16"/>
      <c r="C6" s="16"/>
      <c r="D6" s="16"/>
      <c r="E6" s="68"/>
      <c r="F6" s="18"/>
      <c r="G6" s="19"/>
      <c r="H6" s="81"/>
      <c r="I6" s="20"/>
      <c r="J6" s="81"/>
      <c r="K6" s="81"/>
      <c r="L6" s="81"/>
      <c r="M6" s="81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82"/>
      <c r="AL6" s="83"/>
      <c r="AM6" s="84"/>
      <c r="AN6" s="84"/>
      <c r="AO6" s="69"/>
      <c r="AP6" s="84"/>
      <c r="AQ6" s="85"/>
      <c r="AR6" s="85"/>
      <c r="AS6" s="85"/>
      <c r="AT6" s="85"/>
      <c r="AU6" s="85"/>
      <c r="AV6" s="85"/>
      <c r="AW6" s="85"/>
      <c r="AX6" s="86"/>
      <c r="AY6" s="86"/>
      <c r="AZ6" s="70"/>
      <c r="BA6" s="70"/>
      <c r="BB6" s="70"/>
      <c r="BC6" s="87"/>
      <c r="BD6" s="83"/>
      <c r="BE6" s="88"/>
      <c r="BF6" s="70"/>
      <c r="BG6" s="70"/>
      <c r="BH6" s="70"/>
      <c r="BI6" s="87"/>
      <c r="BJ6" s="83"/>
      <c r="BK6" s="84"/>
      <c r="BL6" s="84"/>
      <c r="BM6" s="70"/>
      <c r="BN6" s="84"/>
      <c r="BO6" s="85"/>
      <c r="BP6" s="85"/>
      <c r="BQ6" s="85"/>
      <c r="BR6" s="85"/>
      <c r="BS6" s="85"/>
      <c r="BT6" s="85"/>
      <c r="BU6" s="85"/>
      <c r="BV6" s="86"/>
      <c r="BW6" s="86"/>
      <c r="BX6" s="89"/>
      <c r="BY6" s="89"/>
      <c r="BZ6" s="90"/>
      <c r="CA6" s="90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1"/>
      <c r="DL6" s="91"/>
      <c r="DM6" s="91"/>
      <c r="DN6" s="91"/>
      <c r="DO6" s="91"/>
      <c r="DP6" s="91"/>
      <c r="DQ6" s="91"/>
      <c r="DR6" s="71"/>
      <c r="DS6" s="71"/>
      <c r="DT6" s="71"/>
      <c r="DU6" s="71"/>
      <c r="DV6" s="71"/>
      <c r="DW6" s="71"/>
      <c r="DX6" s="71"/>
      <c r="DY6" s="71"/>
      <c r="DZ6" s="71"/>
      <c r="EA6" s="71"/>
      <c r="EB6" s="71"/>
      <c r="EC6" s="71"/>
      <c r="ED6" s="71"/>
      <c r="EE6" s="71"/>
      <c r="EF6" s="71"/>
      <c r="EG6" s="71"/>
      <c r="EH6" s="71"/>
      <c r="EI6" s="71"/>
      <c r="EJ6" s="71"/>
      <c r="EK6" s="71"/>
      <c r="EL6" s="71"/>
      <c r="EM6" s="71"/>
      <c r="EN6" s="71"/>
      <c r="EO6" s="71"/>
      <c r="EP6" s="71"/>
      <c r="EQ6" s="71"/>
      <c r="ER6" s="71"/>
      <c r="ES6" s="71"/>
      <c r="ET6" s="92"/>
      <c r="EU6" s="92"/>
      <c r="EV6" s="92"/>
      <c r="EW6" s="86"/>
      <c r="EX6" s="86"/>
      <c r="EY6" s="86"/>
      <c r="EZ6" s="86"/>
      <c r="FA6" s="93"/>
      <c r="FB6" s="39"/>
      <c r="FC6" s="81"/>
      <c r="FD6" s="81"/>
      <c r="FE6" s="81"/>
      <c r="FF6" s="81"/>
      <c r="FG6" s="81"/>
      <c r="FH6" s="81"/>
      <c r="FI6" s="20"/>
      <c r="FJ6" s="81"/>
      <c r="FK6" s="53"/>
      <c r="FL6" s="81"/>
      <c r="FM6" s="81"/>
      <c r="FN6" s="81"/>
      <c r="FO6" s="81"/>
      <c r="FP6" s="81"/>
      <c r="FQ6" s="81"/>
      <c r="FR6" s="20"/>
      <c r="FS6" s="81"/>
      <c r="FT6" s="53"/>
      <c r="FU6" s="81"/>
      <c r="FV6" s="81"/>
      <c r="FW6" s="81"/>
      <c r="FX6" s="81"/>
      <c r="FY6" s="81"/>
      <c r="FZ6" s="81"/>
      <c r="GA6" s="20"/>
      <c r="GB6" s="81"/>
      <c r="GC6" s="53"/>
      <c r="GD6" s="81"/>
      <c r="GE6" s="81"/>
      <c r="GF6" s="81"/>
      <c r="GG6" s="81"/>
      <c r="GH6" s="81"/>
      <c r="GI6" s="81"/>
      <c r="GJ6" s="20"/>
      <c r="GK6" s="81"/>
      <c r="GL6" s="53"/>
      <c r="GM6" s="20"/>
      <c r="GN6" s="53"/>
      <c r="GO6" s="81"/>
      <c r="GP6" s="20"/>
      <c r="GQ6" s="81"/>
      <c r="GR6" s="20"/>
      <c r="GS6" s="39"/>
      <c r="GT6" s="79"/>
      <c r="GU6" s="80"/>
      <c r="GV6" s="39"/>
      <c r="GW6" s="20"/>
      <c r="GX6" s="20"/>
      <c r="GY6" s="20"/>
      <c r="GZ6" s="20"/>
      <c r="HA6" s="39"/>
      <c r="HB6" s="81"/>
      <c r="HC6" s="81"/>
      <c r="HD6" s="81"/>
      <c r="HE6" s="81"/>
      <c r="HF6" s="81"/>
      <c r="HG6" s="81"/>
      <c r="HH6" s="20"/>
      <c r="HI6" s="81"/>
      <c r="HJ6" s="53"/>
      <c r="HK6" s="81"/>
      <c r="HL6" s="81"/>
      <c r="HM6" s="81"/>
      <c r="HN6" s="81"/>
      <c r="HO6" s="81"/>
      <c r="HP6" s="81"/>
      <c r="HQ6" s="20"/>
      <c r="HR6" s="81"/>
      <c r="HS6" s="53"/>
      <c r="HT6" s="94"/>
      <c r="HU6" s="94"/>
      <c r="HV6" s="94"/>
      <c r="HW6" s="94"/>
      <c r="HX6" s="94"/>
      <c r="HY6" s="81"/>
      <c r="HZ6" s="20"/>
      <c r="IA6" s="81"/>
      <c r="IB6" s="53"/>
      <c r="IC6" s="81"/>
      <c r="ID6" s="81"/>
      <c r="IE6" s="81"/>
      <c r="IF6" s="81"/>
      <c r="IG6" s="81"/>
      <c r="IH6" s="81"/>
      <c r="II6" s="20"/>
      <c r="IJ6" s="81"/>
      <c r="IK6" s="53"/>
      <c r="IL6" s="20"/>
      <c r="IM6" s="53"/>
      <c r="IN6" s="81"/>
      <c r="IO6" s="20"/>
      <c r="IP6" s="81"/>
      <c r="IQ6" s="20"/>
      <c r="IR6" s="39"/>
      <c r="IS6" s="95"/>
      <c r="IT6" s="95"/>
      <c r="IU6" s="39"/>
      <c r="IV6" s="20"/>
      <c r="IW6" s="20"/>
      <c r="IX6" s="20"/>
      <c r="IY6" s="20"/>
      <c r="IZ6" s="39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</row>
    <row r="7" ht="40.5" customHeight="1">
      <c r="A7" s="96" t="s">
        <v>74</v>
      </c>
      <c r="B7" s="96" t="s">
        <v>21</v>
      </c>
      <c r="C7" s="42" t="s">
        <v>75</v>
      </c>
      <c r="D7" s="96" t="s">
        <v>76</v>
      </c>
      <c r="E7" s="96" t="s">
        <v>77</v>
      </c>
      <c r="F7" s="95" t="s">
        <v>78</v>
      </c>
      <c r="G7" s="97" t="s">
        <v>79</v>
      </c>
      <c r="H7" s="98">
        <v>40</v>
      </c>
      <c r="I7" s="6"/>
      <c r="J7" s="99">
        <v>30</v>
      </c>
      <c r="K7" s="6"/>
      <c r="L7" s="100">
        <f t="shared" ref="L7:L23" si="3">H7+J7</f>
        <v>70</v>
      </c>
      <c r="M7" s="6"/>
      <c r="N7" s="101">
        <v>27</v>
      </c>
      <c r="O7" s="101">
        <v>28</v>
      </c>
      <c r="P7" s="101">
        <v>29</v>
      </c>
      <c r="Q7" s="101">
        <v>30</v>
      </c>
      <c r="R7" s="101">
        <v>31</v>
      </c>
      <c r="S7" s="101">
        <v>1</v>
      </c>
      <c r="T7" s="101">
        <v>3</v>
      </c>
      <c r="U7" s="101">
        <v>4</v>
      </c>
      <c r="V7" s="101">
        <v>5</v>
      </c>
      <c r="W7" s="101">
        <v>6</v>
      </c>
      <c r="X7" s="101">
        <v>7</v>
      </c>
      <c r="Y7" s="101">
        <v>8</v>
      </c>
      <c r="Z7" s="101">
        <v>10</v>
      </c>
      <c r="AA7" s="101">
        <v>11</v>
      </c>
      <c r="AB7" s="101">
        <v>12</v>
      </c>
      <c r="AC7" s="101">
        <v>13</v>
      </c>
      <c r="AD7" s="101">
        <v>14</v>
      </c>
      <c r="AE7" s="101">
        <v>15</v>
      </c>
      <c r="AF7" s="101">
        <v>17</v>
      </c>
      <c r="AG7" s="101">
        <v>18</v>
      </c>
      <c r="AH7" s="101">
        <v>19</v>
      </c>
      <c r="AI7" s="101">
        <v>20</v>
      </c>
      <c r="AJ7" s="101">
        <v>21</v>
      </c>
      <c r="AK7" s="102">
        <v>22</v>
      </c>
      <c r="AL7" s="103">
        <v>24</v>
      </c>
      <c r="AM7" s="84">
        <v>25</v>
      </c>
      <c r="AN7" s="84">
        <v>26</v>
      </c>
      <c r="AO7" s="101">
        <v>27</v>
      </c>
      <c r="AP7" s="84">
        <v>28</v>
      </c>
      <c r="AQ7" s="104">
        <v>29</v>
      </c>
      <c r="AR7" s="104">
        <v>1</v>
      </c>
      <c r="AS7" s="104">
        <v>2</v>
      </c>
      <c r="AT7" s="104">
        <v>3</v>
      </c>
      <c r="AU7" s="104">
        <v>4</v>
      </c>
      <c r="AV7" s="104">
        <v>5</v>
      </c>
      <c r="AW7" s="104">
        <v>6</v>
      </c>
      <c r="AX7" s="105">
        <v>8</v>
      </c>
      <c r="AY7" s="105">
        <v>9</v>
      </c>
      <c r="AZ7" s="106">
        <v>10</v>
      </c>
      <c r="BA7" s="106">
        <v>11</v>
      </c>
      <c r="BB7" s="106">
        <v>12</v>
      </c>
      <c r="BC7" s="107">
        <v>13</v>
      </c>
      <c r="BD7" s="103">
        <v>15</v>
      </c>
      <c r="BE7" s="108">
        <v>16</v>
      </c>
      <c r="BF7" s="106">
        <v>17</v>
      </c>
      <c r="BG7" s="106">
        <v>18</v>
      </c>
      <c r="BH7" s="106">
        <v>18</v>
      </c>
      <c r="BI7" s="107">
        <v>20</v>
      </c>
      <c r="BJ7" s="103">
        <v>22</v>
      </c>
      <c r="BK7" s="84">
        <v>23</v>
      </c>
      <c r="BL7" s="84">
        <v>24</v>
      </c>
      <c r="BM7" s="106">
        <v>25</v>
      </c>
      <c r="BN7" s="84">
        <v>26</v>
      </c>
      <c r="BO7" s="104">
        <v>27</v>
      </c>
      <c r="BP7" s="104">
        <v>29</v>
      </c>
      <c r="BQ7" s="104">
        <v>30</v>
      </c>
      <c r="BR7" s="104">
        <v>31</v>
      </c>
      <c r="BS7" s="104">
        <v>1</v>
      </c>
      <c r="BT7" s="104">
        <v>2</v>
      </c>
      <c r="BU7" s="104">
        <v>3</v>
      </c>
      <c r="BV7" s="105">
        <v>5</v>
      </c>
      <c r="BW7" s="105">
        <v>6</v>
      </c>
      <c r="BX7" s="109">
        <v>7</v>
      </c>
      <c r="BY7" s="109">
        <v>8</v>
      </c>
      <c r="BZ7" s="110">
        <v>9</v>
      </c>
      <c r="CA7" s="110">
        <v>10</v>
      </c>
      <c r="CB7" s="109">
        <v>12</v>
      </c>
      <c r="CC7" s="109">
        <v>13</v>
      </c>
      <c r="CD7" s="109">
        <v>14</v>
      </c>
      <c r="CE7" s="109">
        <v>15</v>
      </c>
      <c r="CF7" s="109">
        <v>16</v>
      </c>
      <c r="CG7" s="109">
        <v>17</v>
      </c>
      <c r="CH7" s="109">
        <v>19</v>
      </c>
      <c r="CI7" s="109">
        <v>20</v>
      </c>
      <c r="CJ7" s="109">
        <v>21</v>
      </c>
      <c r="CK7" s="109">
        <v>22</v>
      </c>
      <c r="CL7" s="109">
        <v>23</v>
      </c>
      <c r="CM7" s="109">
        <v>24</v>
      </c>
      <c r="CN7" s="109">
        <v>26</v>
      </c>
      <c r="CO7" s="109">
        <v>27</v>
      </c>
      <c r="CP7" s="109">
        <v>28</v>
      </c>
      <c r="CQ7" s="109">
        <v>29</v>
      </c>
      <c r="CR7" s="109">
        <v>30</v>
      </c>
      <c r="CS7" s="109">
        <v>31</v>
      </c>
      <c r="CT7" s="111">
        <v>2</v>
      </c>
      <c r="CU7" s="111">
        <v>3</v>
      </c>
      <c r="CV7" s="111">
        <v>4</v>
      </c>
      <c r="CW7" s="111">
        <v>5</v>
      </c>
      <c r="CX7" s="111">
        <v>6</v>
      </c>
      <c r="CY7" s="111">
        <v>7</v>
      </c>
      <c r="CZ7" s="111">
        <v>9</v>
      </c>
      <c r="DA7" s="111">
        <v>10</v>
      </c>
      <c r="DB7" s="111">
        <v>11</v>
      </c>
      <c r="DC7" s="111">
        <v>12</v>
      </c>
      <c r="DD7" s="111">
        <v>13</v>
      </c>
      <c r="DE7" s="111">
        <v>14</v>
      </c>
      <c r="DF7" s="111">
        <v>16</v>
      </c>
      <c r="DG7" s="111">
        <v>17</v>
      </c>
      <c r="DH7" s="111">
        <v>18</v>
      </c>
      <c r="DI7" s="111">
        <v>19</v>
      </c>
      <c r="DJ7" s="111">
        <v>20</v>
      </c>
      <c r="DK7" s="111">
        <v>21</v>
      </c>
      <c r="DL7" s="111">
        <v>23</v>
      </c>
      <c r="DM7" s="111">
        <v>24</v>
      </c>
      <c r="DN7" s="111">
        <v>25</v>
      </c>
      <c r="DO7" s="111">
        <v>26</v>
      </c>
      <c r="DP7" s="111">
        <v>27</v>
      </c>
      <c r="DQ7" s="111">
        <v>28</v>
      </c>
      <c r="DR7" s="112">
        <v>30</v>
      </c>
      <c r="DS7" s="112">
        <v>1</v>
      </c>
      <c r="DT7" s="112">
        <v>2</v>
      </c>
      <c r="DU7" s="112">
        <v>3</v>
      </c>
      <c r="DV7" s="112">
        <v>4</v>
      </c>
      <c r="DW7" s="112">
        <v>5</v>
      </c>
      <c r="DX7" s="112">
        <v>7</v>
      </c>
      <c r="DY7" s="112">
        <v>8</v>
      </c>
      <c r="DZ7" s="112">
        <v>9</v>
      </c>
      <c r="EA7" s="112">
        <v>10</v>
      </c>
      <c r="EB7" s="112">
        <v>11</v>
      </c>
      <c r="EC7" s="112">
        <v>12</v>
      </c>
      <c r="ED7" s="112">
        <v>14</v>
      </c>
      <c r="EE7" s="112">
        <v>15</v>
      </c>
      <c r="EF7" s="112">
        <v>16</v>
      </c>
      <c r="EG7" s="112">
        <v>17</v>
      </c>
      <c r="EH7" s="112">
        <v>18</v>
      </c>
      <c r="EI7" s="112">
        <v>19</v>
      </c>
      <c r="EJ7" s="112">
        <v>21</v>
      </c>
      <c r="EK7" s="112">
        <v>22</v>
      </c>
      <c r="EL7" s="112">
        <v>23</v>
      </c>
      <c r="EM7" s="112">
        <v>24</v>
      </c>
      <c r="EN7" s="112">
        <v>25</v>
      </c>
      <c r="EO7" s="112">
        <v>26</v>
      </c>
      <c r="EP7" s="112">
        <v>28</v>
      </c>
      <c r="EQ7" s="112">
        <v>29</v>
      </c>
      <c r="ER7" s="112">
        <v>30</v>
      </c>
      <c r="ES7" s="112">
        <v>31</v>
      </c>
      <c r="ET7" s="113">
        <v>1</v>
      </c>
      <c r="EU7" s="113">
        <v>2</v>
      </c>
      <c r="EV7" s="113">
        <v>4</v>
      </c>
      <c r="EW7" s="105">
        <v>5</v>
      </c>
      <c r="EX7" s="105">
        <v>6</v>
      </c>
      <c r="EY7" s="105">
        <v>7</v>
      </c>
      <c r="EZ7" s="105">
        <v>8</v>
      </c>
      <c r="FA7" s="114">
        <v>9</v>
      </c>
      <c r="FB7" s="39"/>
      <c r="FC7" s="115" t="s">
        <v>80</v>
      </c>
      <c r="FD7" s="115"/>
      <c r="FE7" s="115"/>
      <c r="FF7" s="115"/>
      <c r="FG7" s="115"/>
      <c r="FH7" s="115"/>
      <c r="FI7" s="81"/>
      <c r="FJ7" s="116">
        <v>0.10000000000000001</v>
      </c>
      <c r="FK7" s="53"/>
      <c r="FL7" s="117" t="s">
        <v>81</v>
      </c>
      <c r="FM7" s="117"/>
      <c r="FN7" s="117"/>
      <c r="FO7" s="117"/>
      <c r="FP7" s="117"/>
      <c r="FQ7" s="117"/>
      <c r="FR7" s="81"/>
      <c r="FS7" s="67">
        <v>0.10000000000000001</v>
      </c>
      <c r="FT7" s="53"/>
      <c r="FU7" s="118" t="s">
        <v>82</v>
      </c>
      <c r="FV7" s="118" t="s">
        <v>83</v>
      </c>
      <c r="FW7" s="118" t="s">
        <v>84</v>
      </c>
      <c r="FX7" s="118" t="s">
        <v>85</v>
      </c>
      <c r="FY7" s="118" t="s">
        <v>86</v>
      </c>
      <c r="FZ7" s="118"/>
      <c r="GA7" s="81"/>
      <c r="GB7" s="119">
        <v>0.34999999999999998</v>
      </c>
      <c r="GC7" s="53"/>
      <c r="GD7" s="120" t="s">
        <v>87</v>
      </c>
      <c r="GE7" s="120" t="s">
        <v>88</v>
      </c>
      <c r="GF7" s="120"/>
      <c r="GG7" s="120"/>
      <c r="GH7" s="120"/>
      <c r="GI7" s="120"/>
      <c r="GJ7" s="81"/>
      <c r="GK7" s="121">
        <v>0.45000000000000001</v>
      </c>
      <c r="GL7" s="53"/>
      <c r="GM7" s="81"/>
      <c r="GN7" s="53"/>
      <c r="GO7" s="122" t="s">
        <v>89</v>
      </c>
      <c r="GP7" s="81"/>
      <c r="GQ7" s="123" t="s">
        <v>90</v>
      </c>
      <c r="GR7" s="81"/>
      <c r="GS7" s="39"/>
      <c r="GT7" s="95" t="s">
        <v>91</v>
      </c>
      <c r="GU7" s="95" t="s">
        <v>92</v>
      </c>
      <c r="GV7" s="39"/>
      <c r="GW7" s="81"/>
      <c r="GX7" s="81"/>
      <c r="GY7" s="81"/>
      <c r="GZ7" s="81"/>
      <c r="HA7" s="39"/>
      <c r="HB7" s="115" t="s">
        <v>93</v>
      </c>
      <c r="HC7" s="115"/>
      <c r="HD7" s="115"/>
      <c r="HE7" s="115"/>
      <c r="HF7" s="115"/>
      <c r="HG7" s="115"/>
      <c r="HH7" s="81"/>
      <c r="HI7" s="116">
        <v>0.20000000000000001</v>
      </c>
      <c r="HJ7" s="53"/>
      <c r="HK7" s="117" t="s">
        <v>63</v>
      </c>
      <c r="HL7" s="117"/>
      <c r="HM7" s="117"/>
      <c r="HN7" s="117"/>
      <c r="HO7" s="117"/>
      <c r="HP7" s="117"/>
      <c r="HQ7" s="81"/>
      <c r="HR7" s="67">
        <v>0.10000000000000001</v>
      </c>
      <c r="HS7" s="53"/>
      <c r="HT7" s="118" t="s">
        <v>94</v>
      </c>
      <c r="HU7" s="118" t="s">
        <v>95</v>
      </c>
      <c r="HV7" s="118" t="s">
        <v>95</v>
      </c>
      <c r="HW7" s="118" t="s">
        <v>95</v>
      </c>
      <c r="HX7" s="118"/>
      <c r="HY7" s="118"/>
      <c r="HZ7" s="81"/>
      <c r="IA7" s="119">
        <v>0.34999999999999998</v>
      </c>
      <c r="IB7" s="53"/>
      <c r="IC7" s="120" t="s">
        <v>96</v>
      </c>
      <c r="ID7" s="120" t="s">
        <v>94</v>
      </c>
      <c r="IE7" s="120" t="s">
        <v>97</v>
      </c>
      <c r="IF7" s="120"/>
      <c r="IG7" s="120"/>
      <c r="IH7" s="120"/>
      <c r="II7" s="81"/>
      <c r="IJ7" s="121">
        <v>0.34999999999999998</v>
      </c>
      <c r="IK7" s="53"/>
      <c r="IL7" s="81"/>
      <c r="IM7" s="53"/>
      <c r="IN7" s="122" t="s">
        <v>89</v>
      </c>
      <c r="IO7" s="81"/>
      <c r="IP7" s="123" t="s">
        <v>90</v>
      </c>
      <c r="IQ7" s="81"/>
      <c r="IR7" s="39"/>
      <c r="IS7" s="95" t="s">
        <v>91</v>
      </c>
      <c r="IT7" s="95" t="s">
        <v>92</v>
      </c>
      <c r="IU7" s="39"/>
      <c r="IV7" s="81"/>
      <c r="IW7" s="81"/>
      <c r="IX7" s="81"/>
      <c r="IY7" s="81"/>
      <c r="IZ7" s="39"/>
      <c r="JA7" s="81"/>
      <c r="JB7" s="81"/>
      <c r="JC7" s="81"/>
      <c r="JD7" s="81"/>
      <c r="JE7" s="81"/>
      <c r="JF7" s="81"/>
      <c r="JG7" s="81"/>
      <c r="JH7" s="81"/>
      <c r="JI7" s="81"/>
      <c r="JJ7" s="81"/>
      <c r="JK7" s="81"/>
    </row>
    <row r="8" ht="15">
      <c r="A8" s="124">
        <v>1</v>
      </c>
      <c r="B8" s="125" t="s">
        <v>98</v>
      </c>
      <c r="C8" s="126">
        <v>1714305260</v>
      </c>
      <c r="D8" s="126">
        <v>991321426</v>
      </c>
      <c r="E8" s="127" t="s">
        <v>99</v>
      </c>
      <c r="F8" s="128" t="s">
        <v>100</v>
      </c>
      <c r="G8" s="129" t="s">
        <v>101</v>
      </c>
      <c r="H8" s="130">
        <f t="shared" ref="H8:H23" si="4">SUM(N8:AW8)</f>
        <v>40</v>
      </c>
      <c r="I8" s="131">
        <f t="shared" ref="I8:I23" si="5">(H8*100)/$H$7</f>
        <v>100</v>
      </c>
      <c r="J8" s="132">
        <f t="shared" ref="J8:J23" si="6">SUM(AX8:BU8)</f>
        <v>30</v>
      </c>
      <c r="K8" s="132">
        <f t="shared" ref="K8:K23" si="7">(J8*100)/$J$7</f>
        <v>100</v>
      </c>
      <c r="L8" s="133">
        <f t="shared" si="3"/>
        <v>70</v>
      </c>
      <c r="M8" s="134">
        <f t="shared" ref="M8:M23" si="8">(I8+K8)/2</f>
        <v>100</v>
      </c>
      <c r="N8" s="135"/>
      <c r="O8" s="135">
        <v>3</v>
      </c>
      <c r="P8" s="135">
        <v>1</v>
      </c>
      <c r="Q8" s="135">
        <v>3</v>
      </c>
      <c r="R8" s="135">
        <v>3</v>
      </c>
      <c r="S8" s="135"/>
      <c r="T8" s="135"/>
      <c r="U8" s="135">
        <v>3</v>
      </c>
      <c r="V8" s="135">
        <v>1</v>
      </c>
      <c r="W8" s="135">
        <v>3</v>
      </c>
      <c r="X8" s="135">
        <v>3</v>
      </c>
      <c r="Y8" s="135"/>
      <c r="Z8" s="135"/>
      <c r="AA8" s="135">
        <v>3</v>
      </c>
      <c r="AB8" s="135">
        <v>1</v>
      </c>
      <c r="AC8" s="135">
        <v>3</v>
      </c>
      <c r="AD8" s="135">
        <v>3</v>
      </c>
      <c r="AE8" s="135"/>
      <c r="AF8" s="135"/>
      <c r="AG8" s="135">
        <v>3</v>
      </c>
      <c r="AH8" s="135">
        <v>1</v>
      </c>
      <c r="AI8" s="135">
        <v>3</v>
      </c>
      <c r="AJ8" s="135">
        <v>3</v>
      </c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>
        <v>3</v>
      </c>
      <c r="AZ8" s="135">
        <v>1</v>
      </c>
      <c r="BA8" s="135">
        <v>3</v>
      </c>
      <c r="BB8" s="135">
        <v>3</v>
      </c>
      <c r="BC8" s="135"/>
      <c r="BD8" s="135"/>
      <c r="BE8" s="135">
        <v>3</v>
      </c>
      <c r="BF8" s="135">
        <v>1</v>
      </c>
      <c r="BG8" s="135">
        <v>3</v>
      </c>
      <c r="BH8" s="135">
        <v>3</v>
      </c>
      <c r="BI8" s="135"/>
      <c r="BJ8" s="135"/>
      <c r="BK8" s="135">
        <v>3</v>
      </c>
      <c r="BL8" s="135">
        <v>1</v>
      </c>
      <c r="BM8" s="135">
        <v>3</v>
      </c>
      <c r="BN8" s="135">
        <v>3</v>
      </c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5"/>
      <c r="CR8" s="135"/>
      <c r="CS8" s="135"/>
      <c r="CT8" s="135"/>
      <c r="CU8" s="135"/>
      <c r="CV8" s="135"/>
      <c r="CW8" s="135"/>
      <c r="CX8" s="135"/>
      <c r="CY8" s="135"/>
      <c r="CZ8" s="135"/>
      <c r="DA8" s="135"/>
      <c r="DB8" s="135"/>
      <c r="DC8" s="135"/>
      <c r="DD8" s="135"/>
      <c r="DE8" s="135"/>
      <c r="DF8" s="135"/>
      <c r="DG8" s="135"/>
      <c r="DH8" s="135"/>
      <c r="DI8" s="135"/>
      <c r="DJ8" s="135"/>
      <c r="DK8" s="135"/>
      <c r="DL8" s="135"/>
      <c r="DM8" s="135"/>
      <c r="DN8" s="135"/>
      <c r="DO8" s="135"/>
      <c r="DP8" s="135"/>
      <c r="DQ8" s="135"/>
      <c r="DR8" s="135"/>
      <c r="DS8" s="135"/>
      <c r="DT8" s="135"/>
      <c r="DU8" s="135"/>
      <c r="DV8" s="135"/>
      <c r="DW8" s="135"/>
      <c r="DX8" s="135"/>
      <c r="DY8" s="135"/>
      <c r="DZ8" s="135"/>
      <c r="EA8" s="135"/>
      <c r="EB8" s="135"/>
      <c r="EC8" s="135"/>
      <c r="ED8" s="135"/>
      <c r="EE8" s="135"/>
      <c r="EF8" s="135"/>
      <c r="EG8" s="135"/>
      <c r="EH8" s="135"/>
      <c r="EI8" s="135"/>
      <c r="EJ8" s="135"/>
      <c r="EK8" s="135"/>
      <c r="EL8" s="135"/>
      <c r="EM8" s="135"/>
      <c r="EN8" s="135"/>
      <c r="EO8" s="135"/>
      <c r="EP8" s="135"/>
      <c r="EQ8" s="135"/>
      <c r="ER8" s="135"/>
      <c r="ES8" s="135"/>
      <c r="ET8" s="135"/>
      <c r="EU8" s="135"/>
      <c r="EV8" s="135"/>
      <c r="EW8" s="135"/>
      <c r="EX8" s="135"/>
      <c r="EY8" s="135"/>
      <c r="EZ8" s="135"/>
      <c r="FA8" s="135"/>
      <c r="FB8" s="136"/>
      <c r="FC8" s="137">
        <v>100</v>
      </c>
      <c r="FD8" s="137"/>
      <c r="FE8" s="137"/>
      <c r="FF8" s="137"/>
      <c r="FG8" s="138"/>
      <c r="FH8" s="138"/>
      <c r="FI8" s="137">
        <f t="shared" ref="FI8:FI23" si="9">AVERAGE(FC8:FH8)</f>
        <v>100</v>
      </c>
      <c r="FJ8" s="137">
        <f t="shared" ref="FJ8:FJ23" si="10">FI8*$FJ$7</f>
        <v>10</v>
      </c>
      <c r="FK8" s="139">
        <v>1</v>
      </c>
      <c r="FL8" s="140">
        <v>100</v>
      </c>
      <c r="FM8" s="140"/>
      <c r="FN8" s="140"/>
      <c r="FO8" s="140"/>
      <c r="FP8" s="140"/>
      <c r="FQ8" s="140"/>
      <c r="FR8" s="141">
        <f t="shared" ref="FR8:FR23" si="11">AVERAGE(FL8:FQ8)</f>
        <v>100</v>
      </c>
      <c r="FS8" s="141">
        <f t="shared" ref="FS8:FS23" si="12">FR8*$FS$7</f>
        <v>10</v>
      </c>
      <c r="FT8" s="139"/>
      <c r="FU8" s="142">
        <v>100</v>
      </c>
      <c r="FV8" s="142">
        <v>100</v>
      </c>
      <c r="FW8" s="142">
        <v>75</v>
      </c>
      <c r="FX8" s="142">
        <v>94</v>
      </c>
      <c r="FY8" s="142">
        <v>50.799999999999997</v>
      </c>
      <c r="FZ8" s="142"/>
      <c r="GA8" s="143">
        <f t="shared" ref="GA8:GA23" si="13">AVERAGE(FU8:FZ8)</f>
        <v>83.960000000000008</v>
      </c>
      <c r="GB8" s="143">
        <f t="shared" ref="GB8:GB23" si="14">GA8*$GB$7</f>
        <v>29.385999999999999</v>
      </c>
      <c r="GC8" s="139"/>
      <c r="GD8" s="144">
        <v>80</v>
      </c>
      <c r="GE8" s="145">
        <v>60</v>
      </c>
      <c r="GF8" s="145"/>
      <c r="GG8" s="145"/>
      <c r="GH8" s="145"/>
      <c r="GI8" s="145"/>
      <c r="GJ8" s="144">
        <f t="shared" ref="GJ8:GJ23" si="15">AVERAGE(GD8:GI8)</f>
        <v>70</v>
      </c>
      <c r="GK8" s="144">
        <f t="shared" ref="GK8:GK23" si="16">GJ8*$GK$7</f>
        <v>31.5</v>
      </c>
      <c r="GL8" s="139"/>
      <c r="GM8" s="124" t="str">
        <f t="shared" ref="GM8:GM23" si="17">IF(AND(GU8&gt;=33.25,GZ8&gt;=69.51),"SI","NO")</f>
        <v>NO</v>
      </c>
      <c r="GN8" s="139"/>
      <c r="GO8" s="146">
        <v>37.5</v>
      </c>
      <c r="GP8" s="146" t="str">
        <f t="shared" ref="GP8:GP23" si="18">IF(AND(GO8&lt;69.51,GU8&gt;=24.5,GZ8&gt;=69.51),"SI","NO")</f>
        <v>SI</v>
      </c>
      <c r="GQ8" s="146">
        <v>46</v>
      </c>
      <c r="GR8" s="146">
        <f t="shared" ref="GR8:GR23" si="19">AVERAGE(GO8,GQ8)</f>
        <v>41.75</v>
      </c>
      <c r="GS8" s="139"/>
      <c r="GT8" s="147">
        <f t="shared" ref="GT8:GT23" si="20">(GR8*15)/100</f>
        <v>6.2625000000000002</v>
      </c>
      <c r="GU8" s="147">
        <f t="shared" ref="GU8:GU23" si="21">((GK8+GB8+FS8+FJ8)*35)/100</f>
        <v>28.310099999999998</v>
      </c>
      <c r="GV8" s="139"/>
      <c r="GW8" s="148" t="str">
        <f t="shared" ref="GW8:GW9" si="22">B8</f>
        <v xml:space="preserve">AGUIRRE FLORES GEOVANNY GABRIEL</v>
      </c>
      <c r="GX8" s="149">
        <f t="shared" ref="GX8:GX23" si="23">TRUNC(ROUND((GT8+GU8),2),2)</f>
        <v>34.57</v>
      </c>
      <c r="GY8" s="124">
        <f t="shared" ref="GY8:GY23" si="24">H8</f>
        <v>40</v>
      </c>
      <c r="GZ8" s="149">
        <f t="shared" ref="GZ8:GZ23" si="25">TRUNC(ROUND(I8,2),2)</f>
        <v>100</v>
      </c>
      <c r="HA8" s="139"/>
      <c r="HB8" s="150">
        <v>90</v>
      </c>
      <c r="HC8" s="150"/>
      <c r="HD8" s="150"/>
      <c r="HE8" s="150"/>
      <c r="HF8" s="150"/>
      <c r="HG8" s="150"/>
      <c r="HH8" s="137">
        <f t="shared" ref="HH8:HH23" si="26">AVERAGE(HB8:HG8)</f>
        <v>90</v>
      </c>
      <c r="HI8" s="137">
        <f t="shared" ref="HI8:HI23" si="27">HH8*$HI$7</f>
        <v>18</v>
      </c>
      <c r="HJ8" s="139"/>
      <c r="HK8" s="140">
        <v>100</v>
      </c>
      <c r="HL8" s="140"/>
      <c r="HM8" s="140"/>
      <c r="HN8" s="140"/>
      <c r="HO8" s="140"/>
      <c r="HP8" s="140"/>
      <c r="HQ8" s="141">
        <f t="shared" ref="HQ8:HQ23" si="28">AVERAGE(HK8:HP8)</f>
        <v>100</v>
      </c>
      <c r="HR8" s="141">
        <f t="shared" ref="HR8:HR23" si="29">HQ8*$HR$7</f>
        <v>10</v>
      </c>
      <c r="HS8" s="139"/>
      <c r="HT8" s="151">
        <v>100</v>
      </c>
      <c r="HU8" s="151">
        <v>100</v>
      </c>
      <c r="HV8" s="151">
        <v>100</v>
      </c>
      <c r="HW8" s="151">
        <v>100</v>
      </c>
      <c r="HX8" s="151"/>
      <c r="HY8" s="152"/>
      <c r="HZ8" s="152">
        <f t="shared" ref="HZ8:HZ23" si="30">AVERAGE(HT8:HY8)</f>
        <v>100</v>
      </c>
      <c r="IA8" s="152">
        <f t="shared" ref="IA8:IA23" si="31">HZ8*$IA$7</f>
        <v>35</v>
      </c>
      <c r="IB8" s="139"/>
      <c r="IC8" s="144">
        <v>44.5</v>
      </c>
      <c r="ID8" s="144">
        <v>100</v>
      </c>
      <c r="IE8" s="144">
        <v>87.5</v>
      </c>
      <c r="IF8" s="144"/>
      <c r="IG8" s="144"/>
      <c r="IH8" s="144"/>
      <c r="II8" s="144">
        <f t="shared" ref="II8:II23" si="32">AVERAGE(IC8:IH8)</f>
        <v>77.333333333333329</v>
      </c>
      <c r="IJ8" s="144">
        <f t="shared" ref="IJ8:IJ23" si="33">II8*$IJ$7</f>
        <v>27.066666666666663</v>
      </c>
      <c r="IK8" s="139"/>
      <c r="IL8" s="124" t="str">
        <f t="shared" ref="IL8:IL23" si="34">IF(AND(IT8&gt;=33.25,IY8&gt;=69.51),"SI","NO")</f>
        <v>NO</v>
      </c>
      <c r="IM8" s="139"/>
      <c r="IN8" s="146">
        <v>100</v>
      </c>
      <c r="IO8" s="146" t="str">
        <f t="shared" ref="IO8:IO23" si="35">IF(AND(IN8&lt;69.51,IT8&gt;=24.5,IY8&gt;=69.51),"SI","NO")</f>
        <v>NO</v>
      </c>
      <c r="IP8" s="146"/>
      <c r="IQ8" s="146">
        <f t="shared" ref="IQ8:IQ23" si="36">AVERAGE(IN8,IP8)</f>
        <v>100</v>
      </c>
      <c r="IR8" s="139"/>
      <c r="IS8" s="124">
        <f t="shared" ref="IS8:IS23" si="37">(IQ8*15)/100</f>
        <v>15</v>
      </c>
      <c r="IT8" s="124">
        <f t="shared" ref="IT8:IT23" si="38">((IJ8+IA8+HR8+HI8)*35)/100</f>
        <v>31.52333333333333</v>
      </c>
      <c r="IU8" s="139"/>
      <c r="IV8" s="124" t="str">
        <f t="shared" ref="IV8:IV9" si="39">B8</f>
        <v xml:space="preserve">AGUIRRE FLORES GEOVANNY GABRIEL</v>
      </c>
      <c r="IW8" s="149">
        <f t="shared" ref="IW8:IW23" si="40">TRUNC(ROUND((IS8+IT8),2),2)</f>
        <v>46.520000000000003</v>
      </c>
      <c r="IX8" s="124">
        <f t="shared" ref="IX8:IX23" si="41">J8</f>
        <v>30</v>
      </c>
      <c r="IY8" s="149">
        <f t="shared" ref="IY8:IY23" si="42">TRUNC(ROUND(K8,2),2)</f>
        <v>100</v>
      </c>
      <c r="IZ8" s="139"/>
      <c r="JA8" s="124" t="str">
        <f t="shared" ref="JA8:JA9" si="43">B8</f>
        <v xml:space="preserve">AGUIRRE FLORES GEOVANNY GABRIEL</v>
      </c>
      <c r="JB8" s="149">
        <f t="shared" ref="JB8:JD9" si="44">GX8</f>
        <v>34.57</v>
      </c>
      <c r="JC8" s="124">
        <f t="shared" si="44"/>
        <v>40</v>
      </c>
      <c r="JD8" s="149">
        <f t="shared" si="44"/>
        <v>100</v>
      </c>
      <c r="JE8" s="149">
        <f t="shared" ref="JE8:JG9" si="45">IW8</f>
        <v>46.520000000000003</v>
      </c>
      <c r="JF8" s="124">
        <f t="shared" si="45"/>
        <v>30</v>
      </c>
      <c r="JG8" s="149">
        <f t="shared" si="45"/>
        <v>100</v>
      </c>
      <c r="JH8" s="149">
        <f t="shared" ref="JH8:JI9" si="46">JB8+JE8</f>
        <v>81.090000000000003</v>
      </c>
      <c r="JI8" s="124">
        <f t="shared" si="46"/>
        <v>70</v>
      </c>
      <c r="JJ8" s="124">
        <f t="shared" ref="JJ8:JJ23" si="47">(JD8+JG8)/2</f>
        <v>100</v>
      </c>
      <c r="JK8" s="153" t="str">
        <f t="shared" ref="JK8:JK23" si="48">IF(AND(JH8&gt;=69.51,JJ8&gt;=69.51),"APROBADO","REPROBADO")</f>
        <v>APROBADO</v>
      </c>
    </row>
    <row r="9" ht="15">
      <c r="A9" s="124"/>
      <c r="B9" s="154" t="s">
        <v>102</v>
      </c>
      <c r="C9" s="155">
        <v>1736870660</v>
      </c>
      <c r="D9" s="155">
        <v>985344539</v>
      </c>
      <c r="E9" s="156" t="s">
        <v>103</v>
      </c>
      <c r="F9" s="156" t="s">
        <v>104</v>
      </c>
      <c r="G9" s="157" t="s">
        <v>101</v>
      </c>
      <c r="H9" s="130">
        <f t="shared" si="4"/>
        <v>40</v>
      </c>
      <c r="I9" s="131">
        <f t="shared" si="5"/>
        <v>100</v>
      </c>
      <c r="J9" s="132">
        <f t="shared" si="6"/>
        <v>30</v>
      </c>
      <c r="K9" s="132">
        <f t="shared" si="7"/>
        <v>100</v>
      </c>
      <c r="L9" s="133">
        <f t="shared" si="3"/>
        <v>70</v>
      </c>
      <c r="M9" s="134">
        <f t="shared" si="8"/>
        <v>100</v>
      </c>
      <c r="N9" s="158"/>
      <c r="O9" s="135">
        <v>3</v>
      </c>
      <c r="P9" s="135">
        <v>1</v>
      </c>
      <c r="Q9" s="135">
        <v>3</v>
      </c>
      <c r="R9" s="135">
        <v>3</v>
      </c>
      <c r="S9" s="159"/>
      <c r="T9" s="159"/>
      <c r="U9" s="135">
        <v>3</v>
      </c>
      <c r="V9" s="135">
        <v>1</v>
      </c>
      <c r="W9" s="135">
        <v>3</v>
      </c>
      <c r="X9" s="135">
        <v>3</v>
      </c>
      <c r="Y9" s="158"/>
      <c r="Z9" s="158"/>
      <c r="AA9" s="135">
        <v>3</v>
      </c>
      <c r="AB9" s="135">
        <v>1</v>
      </c>
      <c r="AC9" s="135">
        <v>3</v>
      </c>
      <c r="AD9" s="135">
        <v>3</v>
      </c>
      <c r="AE9" s="158"/>
      <c r="AF9" s="158"/>
      <c r="AG9" s="135">
        <v>3</v>
      </c>
      <c r="AH9" s="135">
        <v>1</v>
      </c>
      <c r="AI9" s="135">
        <v>3</v>
      </c>
      <c r="AJ9" s="135">
        <v>3</v>
      </c>
      <c r="AK9" s="158"/>
      <c r="AL9" s="158"/>
      <c r="AM9" s="135"/>
      <c r="AN9" s="135"/>
      <c r="AO9" s="135"/>
      <c r="AP9" s="159"/>
      <c r="AQ9" s="160"/>
      <c r="AR9" s="158"/>
      <c r="AS9" s="135"/>
      <c r="AT9" s="135"/>
      <c r="AU9" s="135"/>
      <c r="AV9" s="159"/>
      <c r="AW9" s="158"/>
      <c r="AX9" s="158"/>
      <c r="AY9" s="135">
        <v>3</v>
      </c>
      <c r="AZ9" s="135">
        <v>1</v>
      </c>
      <c r="BA9" s="135">
        <v>3</v>
      </c>
      <c r="BB9" s="135">
        <v>3</v>
      </c>
      <c r="BC9" s="158"/>
      <c r="BD9" s="158"/>
      <c r="BE9" s="135">
        <v>3</v>
      </c>
      <c r="BF9" s="135">
        <v>1</v>
      </c>
      <c r="BG9" s="135">
        <v>3</v>
      </c>
      <c r="BH9" s="135">
        <v>3</v>
      </c>
      <c r="BI9" s="158"/>
      <c r="BJ9" s="158"/>
      <c r="BK9" s="135">
        <v>3</v>
      </c>
      <c r="BL9" s="135">
        <v>1</v>
      </c>
      <c r="BM9" s="135">
        <v>3</v>
      </c>
      <c r="BN9" s="135">
        <v>3</v>
      </c>
      <c r="BO9" s="158"/>
      <c r="BP9" s="158"/>
      <c r="BQ9" s="135"/>
      <c r="BR9" s="135"/>
      <c r="BS9" s="135"/>
      <c r="BT9" s="158"/>
      <c r="BU9" s="158"/>
      <c r="BV9" s="158"/>
      <c r="BW9" s="135"/>
      <c r="BX9" s="135"/>
      <c r="BY9" s="135"/>
      <c r="BZ9" s="161"/>
      <c r="CA9" s="161"/>
      <c r="CB9" s="158"/>
      <c r="CC9" s="158"/>
      <c r="CD9" s="158"/>
      <c r="CE9" s="158"/>
      <c r="CF9" s="158"/>
      <c r="CG9" s="158"/>
      <c r="CH9" s="158"/>
      <c r="CI9" s="158"/>
      <c r="CJ9" s="158"/>
      <c r="CK9" s="158"/>
      <c r="CL9" s="158"/>
      <c r="CM9" s="158"/>
      <c r="CN9" s="158"/>
      <c r="CO9" s="158"/>
      <c r="CP9" s="158"/>
      <c r="CQ9" s="158"/>
      <c r="CR9" s="158"/>
      <c r="CS9" s="158"/>
      <c r="CT9" s="158"/>
      <c r="CU9" s="158"/>
      <c r="CV9" s="158"/>
      <c r="CW9" s="158"/>
      <c r="CX9" s="158"/>
      <c r="CY9" s="158"/>
      <c r="CZ9" s="158"/>
      <c r="DA9" s="158"/>
      <c r="DB9" s="158"/>
      <c r="DC9" s="158"/>
      <c r="DD9" s="158"/>
      <c r="DE9" s="158"/>
      <c r="DF9" s="158"/>
      <c r="DG9" s="158"/>
      <c r="DH9" s="158"/>
      <c r="DI9" s="158"/>
      <c r="DJ9" s="158"/>
      <c r="DK9" s="158"/>
      <c r="DL9" s="158"/>
      <c r="DM9" s="158"/>
      <c r="DN9" s="158"/>
      <c r="DO9" s="158"/>
      <c r="DP9" s="158"/>
      <c r="DQ9" s="158"/>
      <c r="DR9" s="158"/>
      <c r="DS9" s="158"/>
      <c r="DT9" s="158"/>
      <c r="DU9" s="158"/>
      <c r="DV9" s="158"/>
      <c r="DW9" s="158"/>
      <c r="DX9" s="135"/>
      <c r="DY9" s="135"/>
      <c r="DZ9" s="135"/>
      <c r="EA9" s="135"/>
      <c r="EB9" s="135"/>
      <c r="EC9" s="135"/>
      <c r="ED9" s="135"/>
      <c r="EE9" s="135"/>
      <c r="EF9" s="135"/>
      <c r="EG9" s="135"/>
      <c r="EH9" s="135"/>
      <c r="EI9" s="135"/>
      <c r="EJ9" s="135"/>
      <c r="EK9" s="135"/>
      <c r="EL9" s="135"/>
      <c r="EM9" s="135"/>
      <c r="EN9" s="135"/>
      <c r="EO9" s="135"/>
      <c r="EP9" s="135"/>
      <c r="EQ9" s="135"/>
      <c r="ER9" s="135"/>
      <c r="ES9" s="135"/>
      <c r="ET9" s="135"/>
      <c r="EU9" s="135"/>
      <c r="EV9" s="135"/>
      <c r="EW9" s="135"/>
      <c r="EX9" s="135"/>
      <c r="EY9" s="135"/>
      <c r="EZ9" s="135"/>
      <c r="FA9" s="135"/>
      <c r="FB9" s="136"/>
      <c r="FC9" s="137">
        <v>100</v>
      </c>
      <c r="FD9" s="137"/>
      <c r="FE9" s="137"/>
      <c r="FF9" s="137"/>
      <c r="FG9" s="138"/>
      <c r="FH9" s="138"/>
      <c r="FI9" s="137">
        <f t="shared" si="9"/>
        <v>100</v>
      </c>
      <c r="FJ9" s="137">
        <f t="shared" si="10"/>
        <v>10</v>
      </c>
      <c r="FK9" s="139"/>
      <c r="FL9" s="140">
        <v>100</v>
      </c>
      <c r="FM9" s="140"/>
      <c r="FN9" s="140"/>
      <c r="FO9" s="140"/>
      <c r="FP9" s="140"/>
      <c r="FQ9" s="140"/>
      <c r="FR9" s="141">
        <f t="shared" si="11"/>
        <v>100</v>
      </c>
      <c r="FS9" s="141">
        <f t="shared" si="12"/>
        <v>10</v>
      </c>
      <c r="FT9" s="139"/>
      <c r="FU9" s="142">
        <v>100</v>
      </c>
      <c r="FV9" s="142">
        <v>100</v>
      </c>
      <c r="FW9" s="142">
        <v>100</v>
      </c>
      <c r="FX9" s="142">
        <v>94</v>
      </c>
      <c r="FY9" s="142">
        <v>100</v>
      </c>
      <c r="FZ9" s="142"/>
      <c r="GA9" s="143">
        <f t="shared" si="13"/>
        <v>98.799999999999997</v>
      </c>
      <c r="GB9" s="143">
        <f t="shared" si="14"/>
        <v>34.579999999999998</v>
      </c>
      <c r="GC9" s="139"/>
      <c r="GD9" s="144">
        <v>100</v>
      </c>
      <c r="GE9" s="145">
        <v>100</v>
      </c>
      <c r="GF9" s="145"/>
      <c r="GG9" s="145"/>
      <c r="GH9" s="145"/>
      <c r="GI9" s="145"/>
      <c r="GJ9" s="144">
        <f t="shared" si="15"/>
        <v>100</v>
      </c>
      <c r="GK9" s="144">
        <f t="shared" si="16"/>
        <v>45</v>
      </c>
      <c r="GL9" s="139"/>
      <c r="GM9" s="124" t="str">
        <f t="shared" si="17"/>
        <v>SI</v>
      </c>
      <c r="GN9" s="139"/>
      <c r="GO9" s="146">
        <v>60.5</v>
      </c>
      <c r="GP9" s="146" t="str">
        <f t="shared" si="18"/>
        <v>SI</v>
      </c>
      <c r="GQ9" s="146">
        <v>72.5</v>
      </c>
      <c r="GR9" s="146">
        <f t="shared" si="19"/>
        <v>66.5</v>
      </c>
      <c r="GS9" s="139"/>
      <c r="GT9" s="147">
        <f t="shared" si="20"/>
        <v>9.9749999999999996</v>
      </c>
      <c r="GU9" s="147">
        <f t="shared" si="21"/>
        <v>34.852999999999994</v>
      </c>
      <c r="GV9" s="139"/>
      <c r="GW9" s="148" t="str">
        <f t="shared" si="22"/>
        <v xml:space="preserve">CAJILEMA CUJI ARMANDO TELMO</v>
      </c>
      <c r="GX9" s="149">
        <f t="shared" si="23"/>
        <v>44.829999999999998</v>
      </c>
      <c r="GY9" s="124">
        <f t="shared" si="24"/>
        <v>40</v>
      </c>
      <c r="GZ9" s="149">
        <f t="shared" si="25"/>
        <v>100</v>
      </c>
      <c r="HA9" s="139"/>
      <c r="HB9" s="150">
        <v>100</v>
      </c>
      <c r="HC9" s="150"/>
      <c r="HD9" s="150"/>
      <c r="HE9" s="150"/>
      <c r="HF9" s="150"/>
      <c r="HG9" s="150"/>
      <c r="HH9" s="137">
        <f t="shared" si="26"/>
        <v>100</v>
      </c>
      <c r="HI9" s="137">
        <f t="shared" si="27"/>
        <v>20</v>
      </c>
      <c r="HJ9" s="139"/>
      <c r="HK9" s="140">
        <v>100</v>
      </c>
      <c r="HL9" s="140"/>
      <c r="HM9" s="140"/>
      <c r="HN9" s="140"/>
      <c r="HO9" s="140"/>
      <c r="HP9" s="140"/>
      <c r="HQ9" s="141">
        <f t="shared" si="28"/>
        <v>100</v>
      </c>
      <c r="HR9" s="141">
        <f t="shared" si="29"/>
        <v>10</v>
      </c>
      <c r="HS9" s="139"/>
      <c r="HT9" s="151">
        <v>100</v>
      </c>
      <c r="HU9" s="151">
        <v>100</v>
      </c>
      <c r="HV9" s="151">
        <v>100</v>
      </c>
      <c r="HW9" s="151">
        <v>100</v>
      </c>
      <c r="HX9" s="151"/>
      <c r="HY9" s="152"/>
      <c r="HZ9" s="152">
        <f t="shared" si="30"/>
        <v>100</v>
      </c>
      <c r="IA9" s="152">
        <f t="shared" si="31"/>
        <v>35</v>
      </c>
      <c r="IB9" s="139"/>
      <c r="IC9" s="144">
        <v>81.5</v>
      </c>
      <c r="ID9" s="144">
        <v>100</v>
      </c>
      <c r="IE9" s="144">
        <v>52.5</v>
      </c>
      <c r="IF9" s="144"/>
      <c r="IG9" s="144"/>
      <c r="IH9" s="144"/>
      <c r="II9" s="144">
        <f t="shared" si="32"/>
        <v>78</v>
      </c>
      <c r="IJ9" s="144">
        <f t="shared" si="33"/>
        <v>27.299999999999997</v>
      </c>
      <c r="IK9" s="139"/>
      <c r="IL9" s="124" t="str">
        <f t="shared" si="34"/>
        <v>NO</v>
      </c>
      <c r="IM9" s="139"/>
      <c r="IN9" s="146">
        <v>100</v>
      </c>
      <c r="IO9" s="146" t="str">
        <f t="shared" si="35"/>
        <v>NO</v>
      </c>
      <c r="IP9" s="146"/>
      <c r="IQ9" s="146">
        <f t="shared" si="36"/>
        <v>100</v>
      </c>
      <c r="IR9" s="139"/>
      <c r="IS9" s="124">
        <f t="shared" si="37"/>
        <v>15</v>
      </c>
      <c r="IT9" s="124">
        <f t="shared" si="38"/>
        <v>32.305</v>
      </c>
      <c r="IU9" s="139"/>
      <c r="IV9" s="124" t="str">
        <f t="shared" si="39"/>
        <v xml:space="preserve">CAJILEMA CUJI ARMANDO TELMO</v>
      </c>
      <c r="IW9" s="149">
        <f t="shared" si="40"/>
        <v>47.310000000000002</v>
      </c>
      <c r="IX9" s="124">
        <f t="shared" si="41"/>
        <v>30</v>
      </c>
      <c r="IY9" s="149">
        <f t="shared" si="42"/>
        <v>100</v>
      </c>
      <c r="IZ9" s="139"/>
      <c r="JA9" s="124" t="str">
        <f t="shared" si="43"/>
        <v xml:space="preserve">CAJILEMA CUJI ARMANDO TELMO</v>
      </c>
      <c r="JB9" s="149">
        <f t="shared" si="44"/>
        <v>44.829999999999998</v>
      </c>
      <c r="JC9" s="124">
        <f t="shared" si="44"/>
        <v>40</v>
      </c>
      <c r="JD9" s="149">
        <f t="shared" si="44"/>
        <v>100</v>
      </c>
      <c r="JE9" s="149">
        <f t="shared" si="45"/>
        <v>47.310000000000002</v>
      </c>
      <c r="JF9" s="124">
        <f t="shared" si="45"/>
        <v>30</v>
      </c>
      <c r="JG9" s="149">
        <f t="shared" si="45"/>
        <v>100</v>
      </c>
      <c r="JH9" s="149">
        <f t="shared" si="46"/>
        <v>92.140000000000001</v>
      </c>
      <c r="JI9" s="124">
        <f t="shared" si="46"/>
        <v>70</v>
      </c>
      <c r="JJ9" s="124">
        <f t="shared" si="47"/>
        <v>100</v>
      </c>
      <c r="JK9" s="153" t="str">
        <f t="shared" si="48"/>
        <v>APROBADO</v>
      </c>
    </row>
    <row r="10" ht="15">
      <c r="A10" s="124">
        <v>3</v>
      </c>
      <c r="B10" s="154" t="s">
        <v>105</v>
      </c>
      <c r="C10" s="155">
        <v>1728227687</v>
      </c>
      <c r="D10" s="155">
        <v>986389699</v>
      </c>
      <c r="E10" s="156" t="s">
        <v>106</v>
      </c>
      <c r="F10" s="156" t="s">
        <v>104</v>
      </c>
      <c r="G10" s="157" t="s">
        <v>101</v>
      </c>
      <c r="H10" s="130">
        <f t="shared" si="4"/>
        <v>40</v>
      </c>
      <c r="I10" s="131">
        <f t="shared" si="5"/>
        <v>100</v>
      </c>
      <c r="J10" s="132">
        <f t="shared" si="6"/>
        <v>30</v>
      </c>
      <c r="K10" s="132">
        <f t="shared" si="7"/>
        <v>100</v>
      </c>
      <c r="L10" s="133">
        <f t="shared" si="3"/>
        <v>70</v>
      </c>
      <c r="M10" s="134">
        <f t="shared" si="8"/>
        <v>100</v>
      </c>
      <c r="N10" s="158"/>
      <c r="O10" s="135">
        <v>3</v>
      </c>
      <c r="P10" s="135">
        <v>1</v>
      </c>
      <c r="Q10" s="135">
        <v>3</v>
      </c>
      <c r="R10" s="135">
        <v>3</v>
      </c>
      <c r="S10" s="159"/>
      <c r="T10" s="159"/>
      <c r="U10" s="135">
        <v>3</v>
      </c>
      <c r="V10" s="135">
        <v>1</v>
      </c>
      <c r="W10" s="135">
        <v>3</v>
      </c>
      <c r="X10" s="135">
        <v>3</v>
      </c>
      <c r="Y10" s="158"/>
      <c r="Z10" s="158"/>
      <c r="AA10" s="135">
        <v>3</v>
      </c>
      <c r="AB10" s="135">
        <v>1</v>
      </c>
      <c r="AC10" s="135">
        <v>3</v>
      </c>
      <c r="AD10" s="135">
        <v>3</v>
      </c>
      <c r="AE10" s="158"/>
      <c r="AF10" s="158"/>
      <c r="AG10" s="135">
        <v>3</v>
      </c>
      <c r="AH10" s="135">
        <v>1</v>
      </c>
      <c r="AI10" s="135">
        <v>3</v>
      </c>
      <c r="AJ10" s="135">
        <v>3</v>
      </c>
      <c r="AK10" s="158"/>
      <c r="AL10" s="158"/>
      <c r="AM10" s="135"/>
      <c r="AN10" s="135"/>
      <c r="AO10" s="135"/>
      <c r="AP10" s="159"/>
      <c r="AQ10" s="160"/>
      <c r="AR10" s="158"/>
      <c r="AS10" s="135"/>
      <c r="AT10" s="135"/>
      <c r="AU10" s="135"/>
      <c r="AV10" s="159"/>
      <c r="AW10" s="158"/>
      <c r="AX10" s="158"/>
      <c r="AY10" s="135">
        <v>3</v>
      </c>
      <c r="AZ10" s="135">
        <v>1</v>
      </c>
      <c r="BA10" s="135">
        <v>3</v>
      </c>
      <c r="BB10" s="135">
        <v>3</v>
      </c>
      <c r="BC10" s="158"/>
      <c r="BD10" s="158"/>
      <c r="BE10" s="135">
        <v>3</v>
      </c>
      <c r="BF10" s="135">
        <v>1</v>
      </c>
      <c r="BG10" s="135">
        <v>3</v>
      </c>
      <c r="BH10" s="135">
        <v>3</v>
      </c>
      <c r="BI10" s="158"/>
      <c r="BJ10" s="158"/>
      <c r="BK10" s="135">
        <v>3</v>
      </c>
      <c r="BL10" s="135">
        <v>1</v>
      </c>
      <c r="BM10" s="135">
        <v>3</v>
      </c>
      <c r="BN10" s="135">
        <v>3</v>
      </c>
      <c r="BO10" s="158"/>
      <c r="BP10" s="158"/>
      <c r="BQ10" s="135"/>
      <c r="BR10" s="135"/>
      <c r="BS10" s="135"/>
      <c r="BT10" s="158"/>
      <c r="BU10" s="158"/>
      <c r="BV10" s="158"/>
      <c r="BW10" s="135"/>
      <c r="BX10" s="135"/>
      <c r="BY10" s="135"/>
      <c r="BZ10" s="161"/>
      <c r="CA10" s="161"/>
      <c r="CB10" s="158"/>
      <c r="CC10" s="158"/>
      <c r="CD10" s="158"/>
      <c r="CE10" s="158"/>
      <c r="CF10" s="158"/>
      <c r="CG10" s="158"/>
      <c r="CH10" s="158"/>
      <c r="CI10" s="158"/>
      <c r="CJ10" s="158"/>
      <c r="CK10" s="158"/>
      <c r="CL10" s="158"/>
      <c r="CM10" s="158"/>
      <c r="CN10" s="158"/>
      <c r="CO10" s="158"/>
      <c r="CP10" s="158"/>
      <c r="CQ10" s="158"/>
      <c r="CR10" s="158"/>
      <c r="CS10" s="158"/>
      <c r="CT10" s="158"/>
      <c r="CU10" s="158"/>
      <c r="CV10" s="158"/>
      <c r="CW10" s="158"/>
      <c r="CX10" s="158"/>
      <c r="CY10" s="158"/>
      <c r="CZ10" s="158"/>
      <c r="DA10" s="158"/>
      <c r="DB10" s="158"/>
      <c r="DC10" s="158"/>
      <c r="DD10" s="158"/>
      <c r="DE10" s="158"/>
      <c r="DF10" s="158"/>
      <c r="DG10" s="158"/>
      <c r="DH10" s="158"/>
      <c r="DI10" s="158"/>
      <c r="DJ10" s="158"/>
      <c r="DK10" s="158"/>
      <c r="DL10" s="158"/>
      <c r="DM10" s="158"/>
      <c r="DN10" s="158"/>
      <c r="DO10" s="158"/>
      <c r="DP10" s="158"/>
      <c r="DQ10" s="158"/>
      <c r="DR10" s="158"/>
      <c r="DS10" s="158"/>
      <c r="DT10" s="158"/>
      <c r="DU10" s="158"/>
      <c r="DV10" s="158"/>
      <c r="DW10" s="158"/>
      <c r="DX10" s="135"/>
      <c r="DY10" s="135"/>
      <c r="DZ10" s="135"/>
      <c r="EA10" s="135"/>
      <c r="EB10" s="135"/>
      <c r="EC10" s="135"/>
      <c r="ED10" s="135"/>
      <c r="EE10" s="135"/>
      <c r="EF10" s="135"/>
      <c r="EG10" s="135"/>
      <c r="EH10" s="135"/>
      <c r="EI10" s="135"/>
      <c r="EJ10" s="135"/>
      <c r="EK10" s="135"/>
      <c r="EL10" s="135"/>
      <c r="EM10" s="135"/>
      <c r="EN10" s="135"/>
      <c r="EO10" s="135"/>
      <c r="EP10" s="135"/>
      <c r="EQ10" s="135"/>
      <c r="ER10" s="135"/>
      <c r="ES10" s="135"/>
      <c r="ET10" s="135"/>
      <c r="EU10" s="135"/>
      <c r="EV10" s="135"/>
      <c r="EW10" s="135"/>
      <c r="EX10" s="135"/>
      <c r="EY10" s="135"/>
      <c r="EZ10" s="135"/>
      <c r="FA10" s="135"/>
      <c r="FB10" s="136"/>
      <c r="FC10" s="137">
        <v>100</v>
      </c>
      <c r="FD10" s="137"/>
      <c r="FE10" s="137"/>
      <c r="FF10" s="137"/>
      <c r="FG10" s="138"/>
      <c r="FH10" s="138"/>
      <c r="FI10" s="137">
        <f t="shared" si="9"/>
        <v>100</v>
      </c>
      <c r="FJ10" s="137">
        <f t="shared" si="10"/>
        <v>10</v>
      </c>
      <c r="FK10" s="139"/>
      <c r="FL10" s="140">
        <v>100</v>
      </c>
      <c r="FM10" s="140"/>
      <c r="FN10" s="140"/>
      <c r="FO10" s="140"/>
      <c r="FP10" s="140"/>
      <c r="FQ10" s="140"/>
      <c r="FR10" s="141">
        <f t="shared" si="11"/>
        <v>100</v>
      </c>
      <c r="FS10" s="141">
        <f t="shared" si="12"/>
        <v>10</v>
      </c>
      <c r="FT10" s="139"/>
      <c r="FU10" s="142">
        <v>100</v>
      </c>
      <c r="FV10" s="142">
        <v>100</v>
      </c>
      <c r="FW10" s="142">
        <v>100</v>
      </c>
      <c r="FX10" s="142">
        <v>100</v>
      </c>
      <c r="FY10" s="142">
        <v>100</v>
      </c>
      <c r="FZ10" s="142"/>
      <c r="GA10" s="143">
        <f t="shared" si="13"/>
        <v>100</v>
      </c>
      <c r="GB10" s="143">
        <f t="shared" si="14"/>
        <v>35</v>
      </c>
      <c r="GC10" s="139"/>
      <c r="GD10" s="144">
        <v>100</v>
      </c>
      <c r="GE10" s="145">
        <v>70</v>
      </c>
      <c r="GF10" s="145"/>
      <c r="GG10" s="145"/>
      <c r="GH10" s="145"/>
      <c r="GI10" s="145"/>
      <c r="GJ10" s="144">
        <f t="shared" si="15"/>
        <v>85</v>
      </c>
      <c r="GK10" s="144">
        <f t="shared" si="16"/>
        <v>38.25</v>
      </c>
      <c r="GL10" s="139"/>
      <c r="GM10" s="124" t="str">
        <f t="shared" si="17"/>
        <v>NO</v>
      </c>
      <c r="GN10" s="139"/>
      <c r="GO10" s="146">
        <v>54</v>
      </c>
      <c r="GP10" s="146" t="str">
        <f t="shared" si="18"/>
        <v>SI</v>
      </c>
      <c r="GQ10" s="146">
        <v>28.300000000000001</v>
      </c>
      <c r="GR10" s="146">
        <f t="shared" si="19"/>
        <v>41.149999999999999</v>
      </c>
      <c r="GS10" s="139"/>
      <c r="GT10" s="147">
        <f t="shared" si="20"/>
        <v>6.1725000000000003</v>
      </c>
      <c r="GU10" s="147">
        <f t="shared" si="21"/>
        <v>32.637500000000003</v>
      </c>
      <c r="GV10" s="139"/>
      <c r="GW10" s="148" t="str">
        <f t="shared" ref="GW10:GW23" si="49">B10</f>
        <v xml:space="preserve">CONYA GAVILANEZ WILLIAN MANOLO</v>
      </c>
      <c r="GX10" s="149">
        <f t="shared" si="23"/>
        <v>38.810000000000002</v>
      </c>
      <c r="GY10" s="124">
        <f t="shared" si="24"/>
        <v>40</v>
      </c>
      <c r="GZ10" s="149">
        <f t="shared" si="25"/>
        <v>100</v>
      </c>
      <c r="HA10" s="139"/>
      <c r="HB10" s="150">
        <v>100</v>
      </c>
      <c r="HC10" s="150"/>
      <c r="HD10" s="150"/>
      <c r="HE10" s="150"/>
      <c r="HF10" s="150"/>
      <c r="HG10" s="150"/>
      <c r="HH10" s="137">
        <f t="shared" si="26"/>
        <v>100</v>
      </c>
      <c r="HI10" s="137">
        <f t="shared" si="27"/>
        <v>20</v>
      </c>
      <c r="HJ10" s="139"/>
      <c r="HK10" s="140">
        <v>100</v>
      </c>
      <c r="HL10" s="140"/>
      <c r="HM10" s="140"/>
      <c r="HN10" s="140"/>
      <c r="HO10" s="140"/>
      <c r="HP10" s="140"/>
      <c r="HQ10" s="141">
        <f t="shared" si="28"/>
        <v>100</v>
      </c>
      <c r="HR10" s="141">
        <f t="shared" si="29"/>
        <v>10</v>
      </c>
      <c r="HS10" s="139"/>
      <c r="HT10" s="151">
        <v>100</v>
      </c>
      <c r="HU10" s="151">
        <v>100</v>
      </c>
      <c r="HV10" s="151">
        <v>100</v>
      </c>
      <c r="HW10" s="151">
        <v>100</v>
      </c>
      <c r="HX10" s="151"/>
      <c r="HY10" s="152"/>
      <c r="HZ10" s="152">
        <f t="shared" si="30"/>
        <v>100</v>
      </c>
      <c r="IA10" s="152">
        <f t="shared" si="31"/>
        <v>35</v>
      </c>
      <c r="IB10" s="139"/>
      <c r="IC10" s="144">
        <v>58.5</v>
      </c>
      <c r="ID10" s="144">
        <v>100</v>
      </c>
      <c r="IE10" s="144">
        <v>82.5</v>
      </c>
      <c r="IF10" s="144"/>
      <c r="IG10" s="144"/>
      <c r="IH10" s="144"/>
      <c r="II10" s="144">
        <f t="shared" si="32"/>
        <v>80.333333333333329</v>
      </c>
      <c r="IJ10" s="144">
        <f t="shared" si="33"/>
        <v>28.116666666666664</v>
      </c>
      <c r="IK10" s="139"/>
      <c r="IL10" s="124" t="str">
        <f t="shared" si="34"/>
        <v>NO</v>
      </c>
      <c r="IM10" s="139"/>
      <c r="IN10" s="146">
        <v>100</v>
      </c>
      <c r="IO10" s="146" t="str">
        <f t="shared" si="35"/>
        <v>NO</v>
      </c>
      <c r="IP10" s="146"/>
      <c r="IQ10" s="146">
        <f t="shared" si="36"/>
        <v>100</v>
      </c>
      <c r="IR10" s="139"/>
      <c r="IS10" s="124">
        <f t="shared" si="37"/>
        <v>15</v>
      </c>
      <c r="IT10" s="124">
        <f t="shared" si="38"/>
        <v>32.590833333333329</v>
      </c>
      <c r="IU10" s="139"/>
      <c r="IV10" s="124" t="str">
        <f t="shared" ref="IV10:IV23" si="50">B10</f>
        <v xml:space="preserve">CONYA GAVILANEZ WILLIAN MANOLO</v>
      </c>
      <c r="IW10" s="149">
        <f t="shared" si="40"/>
        <v>47.590000000000003</v>
      </c>
      <c r="IX10" s="124">
        <f t="shared" si="41"/>
        <v>30</v>
      </c>
      <c r="IY10" s="149">
        <f t="shared" si="42"/>
        <v>100</v>
      </c>
      <c r="IZ10" s="139"/>
      <c r="JA10" s="124" t="str">
        <f t="shared" ref="JA10:JA23" si="51">B10</f>
        <v xml:space="preserve">CONYA GAVILANEZ WILLIAN MANOLO</v>
      </c>
      <c r="JB10" s="149">
        <f t="shared" ref="JB10:JD23" si="52">GX10</f>
        <v>38.810000000000002</v>
      </c>
      <c r="JC10" s="124">
        <f t="shared" si="52"/>
        <v>40</v>
      </c>
      <c r="JD10" s="149">
        <f t="shared" si="52"/>
        <v>100</v>
      </c>
      <c r="JE10" s="149">
        <f t="shared" ref="JE10:JG23" si="53">IW10</f>
        <v>47.590000000000003</v>
      </c>
      <c r="JF10" s="124">
        <f t="shared" si="53"/>
        <v>30</v>
      </c>
      <c r="JG10" s="149">
        <f t="shared" si="53"/>
        <v>100</v>
      </c>
      <c r="JH10" s="149">
        <f t="shared" ref="JH10:JI23" si="54">JB10+JE10</f>
        <v>86.400000000000006</v>
      </c>
      <c r="JI10" s="124">
        <f t="shared" si="54"/>
        <v>70</v>
      </c>
      <c r="JJ10" s="124">
        <f t="shared" si="47"/>
        <v>100</v>
      </c>
      <c r="JK10" s="153" t="str">
        <f t="shared" si="48"/>
        <v>APROBADO</v>
      </c>
    </row>
    <row r="11" ht="15">
      <c r="A11" s="124">
        <v>4</v>
      </c>
      <c r="B11" s="154" t="s">
        <v>107</v>
      </c>
      <c r="C11" s="155">
        <v>1802691932</v>
      </c>
      <c r="D11" s="155">
        <v>968148869</v>
      </c>
      <c r="E11" s="156" t="s">
        <v>108</v>
      </c>
      <c r="F11" s="156" t="s">
        <v>104</v>
      </c>
      <c r="G11" s="157" t="s">
        <v>101</v>
      </c>
      <c r="H11" s="130">
        <f t="shared" si="4"/>
        <v>40</v>
      </c>
      <c r="I11" s="131">
        <f t="shared" si="5"/>
        <v>100</v>
      </c>
      <c r="J11" s="132">
        <f t="shared" si="6"/>
        <v>29</v>
      </c>
      <c r="K11" s="132">
        <f t="shared" si="7"/>
        <v>96.666666666666671</v>
      </c>
      <c r="L11" s="133">
        <f t="shared" si="3"/>
        <v>69</v>
      </c>
      <c r="M11" s="134">
        <f t="shared" si="8"/>
        <v>98.333333333333343</v>
      </c>
      <c r="N11" s="158"/>
      <c r="O11" s="135">
        <v>3</v>
      </c>
      <c r="P11" s="135">
        <v>1</v>
      </c>
      <c r="Q11" s="135">
        <v>3</v>
      </c>
      <c r="R11" s="135">
        <v>3</v>
      </c>
      <c r="S11" s="159"/>
      <c r="T11" s="159"/>
      <c r="U11" s="135">
        <v>3</v>
      </c>
      <c r="V11" s="135">
        <v>1</v>
      </c>
      <c r="W11" s="135">
        <v>3</v>
      </c>
      <c r="X11" s="135">
        <v>3</v>
      </c>
      <c r="Y11" s="158"/>
      <c r="Z11" s="158"/>
      <c r="AA11" s="135">
        <v>3</v>
      </c>
      <c r="AB11" s="135">
        <v>1</v>
      </c>
      <c r="AC11" s="135">
        <v>3</v>
      </c>
      <c r="AD11" s="135">
        <v>3</v>
      </c>
      <c r="AE11" s="158"/>
      <c r="AF11" s="158"/>
      <c r="AG11" s="135">
        <v>3</v>
      </c>
      <c r="AH11" s="135">
        <v>1</v>
      </c>
      <c r="AI11" s="135">
        <v>3</v>
      </c>
      <c r="AJ11" s="135">
        <v>3</v>
      </c>
      <c r="AK11" s="158"/>
      <c r="AL11" s="158"/>
      <c r="AM11" s="135"/>
      <c r="AN11" s="135"/>
      <c r="AO11" s="135"/>
      <c r="AP11" s="159"/>
      <c r="AQ11" s="160"/>
      <c r="AR11" s="158"/>
      <c r="AS11" s="135"/>
      <c r="AT11" s="135"/>
      <c r="AU11" s="135"/>
      <c r="AV11" s="159"/>
      <c r="AW11" s="158"/>
      <c r="AX11" s="158"/>
      <c r="AY11" s="135">
        <v>3</v>
      </c>
      <c r="AZ11" s="135">
        <v>1</v>
      </c>
      <c r="BA11" s="135">
        <v>3</v>
      </c>
      <c r="BB11" s="135">
        <v>3</v>
      </c>
      <c r="BC11" s="158"/>
      <c r="BD11" s="158"/>
      <c r="BE11" s="135">
        <v>3</v>
      </c>
      <c r="BF11" s="135">
        <v>1</v>
      </c>
      <c r="BG11" s="135">
        <v>3</v>
      </c>
      <c r="BH11" s="135">
        <v>3</v>
      </c>
      <c r="BI11" s="158"/>
      <c r="BJ11" s="158"/>
      <c r="BK11" s="135">
        <v>2</v>
      </c>
      <c r="BL11" s="135">
        <v>1</v>
      </c>
      <c r="BM11" s="135">
        <v>3</v>
      </c>
      <c r="BN11" s="135">
        <v>3</v>
      </c>
      <c r="BO11" s="158"/>
      <c r="BP11" s="158"/>
      <c r="BQ11" s="135"/>
      <c r="BR11" s="135"/>
      <c r="BS11" s="135"/>
      <c r="BT11" s="158"/>
      <c r="BU11" s="158"/>
      <c r="BV11" s="158"/>
      <c r="BW11" s="135"/>
      <c r="BX11" s="135"/>
      <c r="BY11" s="135"/>
      <c r="BZ11" s="161"/>
      <c r="CA11" s="161"/>
      <c r="CB11" s="158"/>
      <c r="CC11" s="158"/>
      <c r="CD11" s="158"/>
      <c r="CE11" s="158"/>
      <c r="CF11" s="158"/>
      <c r="CG11" s="158"/>
      <c r="CH11" s="158"/>
      <c r="CI11" s="158"/>
      <c r="CJ11" s="158"/>
      <c r="CK11" s="158"/>
      <c r="CL11" s="158"/>
      <c r="CM11" s="158"/>
      <c r="CN11" s="158"/>
      <c r="CO11" s="158"/>
      <c r="CP11" s="158"/>
      <c r="CQ11" s="158"/>
      <c r="CR11" s="158"/>
      <c r="CS11" s="158"/>
      <c r="CT11" s="158"/>
      <c r="CU11" s="158"/>
      <c r="CV11" s="158"/>
      <c r="CW11" s="158"/>
      <c r="CX11" s="158"/>
      <c r="CY11" s="158"/>
      <c r="CZ11" s="158"/>
      <c r="DA11" s="158"/>
      <c r="DB11" s="158"/>
      <c r="DC11" s="158"/>
      <c r="DD11" s="158"/>
      <c r="DE11" s="158"/>
      <c r="DF11" s="158"/>
      <c r="DG11" s="158"/>
      <c r="DH11" s="158"/>
      <c r="DI11" s="158"/>
      <c r="DJ11" s="158"/>
      <c r="DK11" s="158"/>
      <c r="DL11" s="158"/>
      <c r="DM11" s="158"/>
      <c r="DN11" s="158"/>
      <c r="DO11" s="158"/>
      <c r="DP11" s="158"/>
      <c r="DQ11" s="158"/>
      <c r="DR11" s="158"/>
      <c r="DS11" s="158"/>
      <c r="DT11" s="158"/>
      <c r="DU11" s="158"/>
      <c r="DV11" s="158"/>
      <c r="DW11" s="158"/>
      <c r="DX11" s="162"/>
      <c r="DY11" s="162"/>
      <c r="DZ11" s="162"/>
      <c r="EA11" s="162"/>
      <c r="EB11" s="162"/>
      <c r="EC11" s="162"/>
      <c r="ED11" s="162"/>
      <c r="EE11" s="162"/>
      <c r="EF11" s="162"/>
      <c r="EG11" s="162"/>
      <c r="EH11" s="162"/>
      <c r="EI11" s="162"/>
      <c r="EJ11" s="162"/>
      <c r="EK11" s="162"/>
      <c r="EL11" s="162"/>
      <c r="EM11" s="162"/>
      <c r="EN11" s="162"/>
      <c r="EO11" s="162"/>
      <c r="EP11" s="162"/>
      <c r="EQ11" s="162"/>
      <c r="ER11" s="162"/>
      <c r="ES11" s="162"/>
      <c r="ET11" s="162"/>
      <c r="EU11" s="162"/>
      <c r="EV11" s="162"/>
      <c r="EW11" s="162"/>
      <c r="EX11" s="162"/>
      <c r="EY11" s="162"/>
      <c r="EZ11" s="162"/>
      <c r="FA11" s="162"/>
      <c r="FB11" s="163"/>
      <c r="FC11" s="137">
        <v>100</v>
      </c>
      <c r="FD11" s="137"/>
      <c r="FE11" s="137"/>
      <c r="FF11" s="137"/>
      <c r="FG11" s="138"/>
      <c r="FH11" s="138"/>
      <c r="FI11" s="137">
        <f t="shared" si="9"/>
        <v>100</v>
      </c>
      <c r="FJ11" s="137">
        <f t="shared" si="10"/>
        <v>10</v>
      </c>
      <c r="FK11" s="139"/>
      <c r="FL11" s="140">
        <v>100</v>
      </c>
      <c r="FM11" s="140"/>
      <c r="FN11" s="140"/>
      <c r="FO11" s="140"/>
      <c r="FP11" s="140"/>
      <c r="FQ11" s="140"/>
      <c r="FR11" s="141">
        <f t="shared" si="11"/>
        <v>100</v>
      </c>
      <c r="FS11" s="141">
        <f t="shared" si="12"/>
        <v>10</v>
      </c>
      <c r="FT11" s="139"/>
      <c r="FU11" s="142">
        <v>100</v>
      </c>
      <c r="FV11" s="142">
        <v>100</v>
      </c>
      <c r="FW11" s="142">
        <v>100</v>
      </c>
      <c r="FX11" s="142">
        <v>85.799999999999997</v>
      </c>
      <c r="FY11" s="142">
        <v>76.599999999999994</v>
      </c>
      <c r="FZ11" s="142"/>
      <c r="GA11" s="143">
        <f t="shared" si="13"/>
        <v>92.47999999999999</v>
      </c>
      <c r="GB11" s="143">
        <f t="shared" si="14"/>
        <v>32.367999999999995</v>
      </c>
      <c r="GC11" s="139"/>
      <c r="GD11" s="144">
        <v>100</v>
      </c>
      <c r="GE11" s="145">
        <v>75</v>
      </c>
      <c r="GF11" s="145"/>
      <c r="GG11" s="145"/>
      <c r="GH11" s="145"/>
      <c r="GI11" s="145"/>
      <c r="GJ11" s="144">
        <f t="shared" si="15"/>
        <v>87.5</v>
      </c>
      <c r="GK11" s="144">
        <f t="shared" si="16"/>
        <v>39.375</v>
      </c>
      <c r="GL11" s="139"/>
      <c r="GM11" s="124" t="str">
        <f t="shared" si="17"/>
        <v>NO</v>
      </c>
      <c r="GN11" s="139"/>
      <c r="GO11" s="146">
        <v>29</v>
      </c>
      <c r="GP11" s="146" t="str">
        <f t="shared" si="18"/>
        <v>SI</v>
      </c>
      <c r="GQ11" s="146">
        <v>46</v>
      </c>
      <c r="GR11" s="146">
        <f t="shared" si="19"/>
        <v>37.5</v>
      </c>
      <c r="GS11" s="139"/>
      <c r="GT11" s="147">
        <f t="shared" si="20"/>
        <v>5.625</v>
      </c>
      <c r="GU11" s="147">
        <f t="shared" si="21"/>
        <v>32.110049999999994</v>
      </c>
      <c r="GV11" s="139"/>
      <c r="GW11" s="148" t="str">
        <f t="shared" si="49"/>
        <v xml:space="preserve">HOLGUIN MUNOZ KEVIN JORDAN</v>
      </c>
      <c r="GX11" s="149">
        <f t="shared" si="23"/>
        <v>37.740000000000002</v>
      </c>
      <c r="GY11" s="124">
        <f t="shared" si="24"/>
        <v>40</v>
      </c>
      <c r="GZ11" s="149">
        <f t="shared" si="25"/>
        <v>100</v>
      </c>
      <c r="HA11" s="139"/>
      <c r="HB11" s="150">
        <v>100</v>
      </c>
      <c r="HC11" s="150"/>
      <c r="HD11" s="150"/>
      <c r="HE11" s="150"/>
      <c r="HF11" s="150"/>
      <c r="HG11" s="150"/>
      <c r="HH11" s="137">
        <f t="shared" si="26"/>
        <v>100</v>
      </c>
      <c r="HI11" s="137">
        <f t="shared" si="27"/>
        <v>20</v>
      </c>
      <c r="HJ11" s="139"/>
      <c r="HK11" s="140">
        <v>100</v>
      </c>
      <c r="HL11" s="140"/>
      <c r="HM11" s="140"/>
      <c r="HN11" s="140"/>
      <c r="HO11" s="140"/>
      <c r="HP11" s="140"/>
      <c r="HQ11" s="141">
        <f t="shared" si="28"/>
        <v>100</v>
      </c>
      <c r="HR11" s="141">
        <f t="shared" si="29"/>
        <v>10</v>
      </c>
      <c r="HS11" s="139"/>
      <c r="HT11" s="151">
        <v>100</v>
      </c>
      <c r="HU11" s="151">
        <v>100</v>
      </c>
      <c r="HV11" s="151">
        <v>100</v>
      </c>
      <c r="HW11" s="151">
        <v>50</v>
      </c>
      <c r="HX11" s="151"/>
      <c r="HY11" s="152"/>
      <c r="HZ11" s="152">
        <f t="shared" si="30"/>
        <v>87.5</v>
      </c>
      <c r="IA11" s="152">
        <f t="shared" si="31"/>
        <v>30.624999999999996</v>
      </c>
      <c r="IB11" s="139"/>
      <c r="IC11" s="144">
        <v>86.5</v>
      </c>
      <c r="ID11" s="144">
        <v>100</v>
      </c>
      <c r="IE11" s="144">
        <v>77.5</v>
      </c>
      <c r="IF11" s="144"/>
      <c r="IG11" s="144"/>
      <c r="IH11" s="144"/>
      <c r="II11" s="144">
        <f t="shared" si="32"/>
        <v>88</v>
      </c>
      <c r="IJ11" s="144">
        <f t="shared" si="33"/>
        <v>30.799999999999997</v>
      </c>
      <c r="IK11" s="139"/>
      <c r="IL11" s="124" t="str">
        <f t="shared" si="34"/>
        <v>NO</v>
      </c>
      <c r="IM11" s="139"/>
      <c r="IN11" s="146">
        <v>90</v>
      </c>
      <c r="IO11" s="146" t="str">
        <f t="shared" si="35"/>
        <v>NO</v>
      </c>
      <c r="IP11" s="146"/>
      <c r="IQ11" s="146">
        <f t="shared" si="36"/>
        <v>90</v>
      </c>
      <c r="IR11" s="139"/>
      <c r="IS11" s="124">
        <f t="shared" si="37"/>
        <v>13.5</v>
      </c>
      <c r="IT11" s="124">
        <f t="shared" si="38"/>
        <v>31.998750000000001</v>
      </c>
      <c r="IU11" s="139"/>
      <c r="IV11" s="124" t="str">
        <f t="shared" si="50"/>
        <v xml:space="preserve">HOLGUIN MUNOZ KEVIN JORDAN</v>
      </c>
      <c r="IW11" s="149">
        <f t="shared" si="40"/>
        <v>45.5</v>
      </c>
      <c r="IX11" s="124">
        <f t="shared" si="41"/>
        <v>29</v>
      </c>
      <c r="IY11" s="149">
        <f t="shared" si="42"/>
        <v>96.670000000000002</v>
      </c>
      <c r="IZ11" s="139"/>
      <c r="JA11" s="124" t="str">
        <f t="shared" si="51"/>
        <v xml:space="preserve">HOLGUIN MUNOZ KEVIN JORDAN</v>
      </c>
      <c r="JB11" s="149">
        <f t="shared" si="52"/>
        <v>37.740000000000002</v>
      </c>
      <c r="JC11" s="124">
        <f t="shared" si="52"/>
        <v>40</v>
      </c>
      <c r="JD11" s="149">
        <f t="shared" si="52"/>
        <v>100</v>
      </c>
      <c r="JE11" s="149">
        <f t="shared" si="53"/>
        <v>45.5</v>
      </c>
      <c r="JF11" s="124">
        <f t="shared" si="53"/>
        <v>29</v>
      </c>
      <c r="JG11" s="149">
        <f t="shared" si="53"/>
        <v>96.670000000000002</v>
      </c>
      <c r="JH11" s="149">
        <f t="shared" si="54"/>
        <v>83.240000000000009</v>
      </c>
      <c r="JI11" s="124">
        <f t="shared" si="54"/>
        <v>69</v>
      </c>
      <c r="JJ11" s="124">
        <f t="shared" si="47"/>
        <v>98.335000000000008</v>
      </c>
      <c r="JK11" s="153" t="str">
        <f t="shared" si="48"/>
        <v>APROBADO</v>
      </c>
    </row>
    <row r="12" ht="15">
      <c r="A12" s="124">
        <v>5</v>
      </c>
      <c r="B12" s="154" t="s">
        <v>109</v>
      </c>
      <c r="C12" s="155">
        <v>1717277818</v>
      </c>
      <c r="D12" s="155">
        <v>981819632</v>
      </c>
      <c r="E12" s="156" t="s">
        <v>110</v>
      </c>
      <c r="F12" s="156" t="s">
        <v>104</v>
      </c>
      <c r="G12" s="157" t="s">
        <v>101</v>
      </c>
      <c r="H12" s="130">
        <f t="shared" si="4"/>
        <v>40</v>
      </c>
      <c r="I12" s="131">
        <f t="shared" si="5"/>
        <v>100</v>
      </c>
      <c r="J12" s="132">
        <f t="shared" si="6"/>
        <v>30</v>
      </c>
      <c r="K12" s="132">
        <f t="shared" si="7"/>
        <v>100</v>
      </c>
      <c r="L12" s="133">
        <f t="shared" si="3"/>
        <v>70</v>
      </c>
      <c r="M12" s="134">
        <f t="shared" si="8"/>
        <v>100</v>
      </c>
      <c r="N12" s="158"/>
      <c r="O12" s="135">
        <v>3</v>
      </c>
      <c r="P12" s="135">
        <v>1</v>
      </c>
      <c r="Q12" s="135">
        <v>3</v>
      </c>
      <c r="R12" s="135">
        <v>3</v>
      </c>
      <c r="S12" s="159"/>
      <c r="T12" s="159"/>
      <c r="U12" s="135">
        <v>3</v>
      </c>
      <c r="V12" s="135">
        <v>1</v>
      </c>
      <c r="W12" s="135">
        <v>3</v>
      </c>
      <c r="X12" s="135">
        <v>3</v>
      </c>
      <c r="Y12" s="158"/>
      <c r="Z12" s="158"/>
      <c r="AA12" s="135">
        <v>3</v>
      </c>
      <c r="AB12" s="135">
        <v>1</v>
      </c>
      <c r="AC12" s="135">
        <v>3</v>
      </c>
      <c r="AD12" s="135">
        <v>3</v>
      </c>
      <c r="AE12" s="158"/>
      <c r="AF12" s="158"/>
      <c r="AG12" s="135">
        <v>3</v>
      </c>
      <c r="AH12" s="135">
        <v>1</v>
      </c>
      <c r="AI12" s="135">
        <v>3</v>
      </c>
      <c r="AJ12" s="135">
        <v>3</v>
      </c>
      <c r="AK12" s="158"/>
      <c r="AL12" s="158"/>
      <c r="AM12" s="135"/>
      <c r="AN12" s="135"/>
      <c r="AO12" s="135"/>
      <c r="AP12" s="159"/>
      <c r="AQ12" s="160"/>
      <c r="AR12" s="158"/>
      <c r="AS12" s="135"/>
      <c r="AT12" s="135"/>
      <c r="AU12" s="135"/>
      <c r="AV12" s="159"/>
      <c r="AW12" s="158"/>
      <c r="AX12" s="158"/>
      <c r="AY12" s="135">
        <v>3</v>
      </c>
      <c r="AZ12" s="135">
        <v>1</v>
      </c>
      <c r="BA12" s="135">
        <v>3</v>
      </c>
      <c r="BB12" s="135">
        <v>3</v>
      </c>
      <c r="BC12" s="158"/>
      <c r="BD12" s="158"/>
      <c r="BE12" s="135">
        <v>3</v>
      </c>
      <c r="BF12" s="135">
        <v>1</v>
      </c>
      <c r="BG12" s="135">
        <v>3</v>
      </c>
      <c r="BH12" s="135">
        <v>3</v>
      </c>
      <c r="BI12" s="158"/>
      <c r="BJ12" s="158"/>
      <c r="BK12" s="135">
        <v>3</v>
      </c>
      <c r="BL12" s="135">
        <v>1</v>
      </c>
      <c r="BM12" s="135">
        <v>3</v>
      </c>
      <c r="BN12" s="135">
        <v>3</v>
      </c>
      <c r="BO12" s="158"/>
      <c r="BP12" s="158"/>
      <c r="BQ12" s="135"/>
      <c r="BR12" s="135"/>
      <c r="BS12" s="135"/>
      <c r="BT12" s="158"/>
      <c r="BU12" s="158"/>
      <c r="BV12" s="158"/>
      <c r="BW12" s="135"/>
      <c r="BX12" s="135"/>
      <c r="BY12" s="135"/>
      <c r="BZ12" s="161"/>
      <c r="CA12" s="161"/>
      <c r="CB12" s="158"/>
      <c r="CC12" s="158"/>
      <c r="CD12" s="158"/>
      <c r="CE12" s="158"/>
      <c r="CF12" s="158"/>
      <c r="CG12" s="158"/>
      <c r="CH12" s="158"/>
      <c r="CI12" s="158"/>
      <c r="CJ12" s="158"/>
      <c r="CK12" s="158"/>
      <c r="CL12" s="158"/>
      <c r="CM12" s="158"/>
      <c r="CN12" s="158"/>
      <c r="CO12" s="158"/>
      <c r="CP12" s="158"/>
      <c r="CQ12" s="158"/>
      <c r="CR12" s="158"/>
      <c r="CS12" s="158"/>
      <c r="CT12" s="158"/>
      <c r="CU12" s="158"/>
      <c r="CV12" s="158"/>
      <c r="CW12" s="158"/>
      <c r="CX12" s="158"/>
      <c r="CY12" s="158"/>
      <c r="CZ12" s="158"/>
      <c r="DA12" s="158"/>
      <c r="DB12" s="158"/>
      <c r="DC12" s="158"/>
      <c r="DD12" s="158"/>
      <c r="DE12" s="158"/>
      <c r="DF12" s="158"/>
      <c r="DG12" s="158"/>
      <c r="DH12" s="158"/>
      <c r="DI12" s="158"/>
      <c r="DJ12" s="158"/>
      <c r="DK12" s="158"/>
      <c r="DL12" s="158"/>
      <c r="DM12" s="158"/>
      <c r="DN12" s="158"/>
      <c r="DO12" s="158"/>
      <c r="DP12" s="158"/>
      <c r="DQ12" s="158"/>
      <c r="DR12" s="158"/>
      <c r="DS12" s="158"/>
      <c r="DT12" s="158"/>
      <c r="DU12" s="158"/>
      <c r="DV12" s="158"/>
      <c r="DW12" s="158"/>
      <c r="DX12" s="164"/>
      <c r="DY12" s="164"/>
      <c r="DZ12" s="164"/>
      <c r="EA12" s="164"/>
      <c r="EB12" s="164"/>
      <c r="EC12" s="164"/>
      <c r="ED12" s="164"/>
      <c r="EE12" s="164"/>
      <c r="EF12" s="164"/>
      <c r="EG12" s="164"/>
      <c r="EH12" s="164"/>
      <c r="EI12" s="164"/>
      <c r="EJ12" s="164"/>
      <c r="EK12" s="164"/>
      <c r="EL12" s="164"/>
      <c r="EM12" s="164"/>
      <c r="EN12" s="164"/>
      <c r="EO12" s="164"/>
      <c r="EP12" s="164"/>
      <c r="EQ12" s="164"/>
      <c r="ER12" s="164"/>
      <c r="ES12" s="164"/>
      <c r="ET12" s="164"/>
      <c r="EU12" s="164"/>
      <c r="EV12" s="164"/>
      <c r="EW12" s="164"/>
      <c r="EX12" s="164"/>
      <c r="EY12" s="164"/>
      <c r="EZ12" s="164"/>
      <c r="FA12" s="164"/>
      <c r="FB12" s="165"/>
      <c r="FC12" s="137">
        <v>100</v>
      </c>
      <c r="FD12" s="137"/>
      <c r="FE12" s="137"/>
      <c r="FF12" s="137"/>
      <c r="FG12" s="138"/>
      <c r="FH12" s="138"/>
      <c r="FI12" s="137">
        <f t="shared" si="9"/>
        <v>100</v>
      </c>
      <c r="FJ12" s="137">
        <f t="shared" si="10"/>
        <v>10</v>
      </c>
      <c r="FK12" s="139"/>
      <c r="FL12" s="140">
        <v>100</v>
      </c>
      <c r="FM12" s="140"/>
      <c r="FN12" s="140"/>
      <c r="FO12" s="140"/>
      <c r="FP12" s="140"/>
      <c r="FQ12" s="140"/>
      <c r="FR12" s="141">
        <f t="shared" si="11"/>
        <v>100</v>
      </c>
      <c r="FS12" s="141">
        <f t="shared" si="12"/>
        <v>10</v>
      </c>
      <c r="FT12" s="139"/>
      <c r="FU12" s="142">
        <v>100</v>
      </c>
      <c r="FV12" s="142">
        <v>100</v>
      </c>
      <c r="FW12" s="142">
        <v>0</v>
      </c>
      <c r="FX12" s="142">
        <v>94</v>
      </c>
      <c r="FY12" s="142">
        <v>100</v>
      </c>
      <c r="FZ12" s="142"/>
      <c r="GA12" s="143">
        <f t="shared" si="13"/>
        <v>78.799999999999997</v>
      </c>
      <c r="GB12" s="143">
        <f t="shared" si="14"/>
        <v>27.579999999999998</v>
      </c>
      <c r="GC12" s="139"/>
      <c r="GD12" s="144">
        <v>100</v>
      </c>
      <c r="GE12" s="145">
        <v>72.5</v>
      </c>
      <c r="GF12" s="145"/>
      <c r="GG12" s="145"/>
      <c r="GH12" s="145"/>
      <c r="GI12" s="145"/>
      <c r="GJ12" s="144">
        <f t="shared" si="15"/>
        <v>86.25</v>
      </c>
      <c r="GK12" s="144">
        <f t="shared" si="16"/>
        <v>38.8125</v>
      </c>
      <c r="GL12" s="139"/>
      <c r="GM12" s="124" t="str">
        <f t="shared" si="17"/>
        <v>NO</v>
      </c>
      <c r="GN12" s="139"/>
      <c r="GO12" s="146">
        <v>68.5</v>
      </c>
      <c r="GP12" s="146" t="str">
        <f t="shared" si="18"/>
        <v>SI</v>
      </c>
      <c r="GQ12" s="146">
        <v>41.5</v>
      </c>
      <c r="GR12" s="146">
        <f t="shared" si="19"/>
        <v>55</v>
      </c>
      <c r="GS12" s="139"/>
      <c r="GT12" s="147">
        <f t="shared" si="20"/>
        <v>8.25</v>
      </c>
      <c r="GU12" s="147">
        <f t="shared" si="21"/>
        <v>30.237374999999997</v>
      </c>
      <c r="GV12" s="139"/>
      <c r="GW12" s="148" t="str">
        <f t="shared" si="49"/>
        <v xml:space="preserve">JÁCOME TERAN RODNEY XAVIER</v>
      </c>
      <c r="GX12" s="149">
        <f t="shared" si="23"/>
        <v>38.490000000000002</v>
      </c>
      <c r="GY12" s="124">
        <f t="shared" si="24"/>
        <v>40</v>
      </c>
      <c r="GZ12" s="149">
        <f t="shared" si="25"/>
        <v>100</v>
      </c>
      <c r="HA12" s="139"/>
      <c r="HB12" s="150">
        <v>90</v>
      </c>
      <c r="HC12" s="150"/>
      <c r="HD12" s="150"/>
      <c r="HE12" s="150"/>
      <c r="HF12" s="150"/>
      <c r="HG12" s="150"/>
      <c r="HH12" s="137">
        <f t="shared" si="26"/>
        <v>90</v>
      </c>
      <c r="HI12" s="137">
        <f t="shared" si="27"/>
        <v>18</v>
      </c>
      <c r="HJ12" s="139"/>
      <c r="HK12" s="140">
        <v>100</v>
      </c>
      <c r="HL12" s="140"/>
      <c r="HM12" s="140"/>
      <c r="HN12" s="140"/>
      <c r="HO12" s="140"/>
      <c r="HP12" s="140"/>
      <c r="HQ12" s="141">
        <f t="shared" si="28"/>
        <v>100</v>
      </c>
      <c r="HR12" s="141">
        <f t="shared" si="29"/>
        <v>10</v>
      </c>
      <c r="HS12" s="139"/>
      <c r="HT12" s="151">
        <v>100</v>
      </c>
      <c r="HU12" s="151">
        <v>100</v>
      </c>
      <c r="HV12" s="151">
        <v>100</v>
      </c>
      <c r="HW12" s="151">
        <v>50</v>
      </c>
      <c r="HX12" s="151"/>
      <c r="HY12" s="152"/>
      <c r="HZ12" s="152">
        <f t="shared" si="30"/>
        <v>87.5</v>
      </c>
      <c r="IA12" s="152">
        <f t="shared" si="31"/>
        <v>30.624999999999996</v>
      </c>
      <c r="IB12" s="139"/>
      <c r="IC12" s="144">
        <v>45</v>
      </c>
      <c r="ID12" s="144">
        <v>100</v>
      </c>
      <c r="IE12" s="144">
        <v>67.5</v>
      </c>
      <c r="IF12" s="144"/>
      <c r="IG12" s="144"/>
      <c r="IH12" s="144"/>
      <c r="II12" s="144">
        <f t="shared" si="32"/>
        <v>70.833333333333329</v>
      </c>
      <c r="IJ12" s="144">
        <f t="shared" si="33"/>
        <v>24.791666666666664</v>
      </c>
      <c r="IK12" s="139"/>
      <c r="IL12" s="124" t="str">
        <f t="shared" si="34"/>
        <v>NO</v>
      </c>
      <c r="IM12" s="139"/>
      <c r="IN12" s="146">
        <v>90</v>
      </c>
      <c r="IO12" s="146" t="str">
        <f t="shared" si="35"/>
        <v>NO</v>
      </c>
      <c r="IP12" s="146"/>
      <c r="IQ12" s="146">
        <f t="shared" si="36"/>
        <v>90</v>
      </c>
      <c r="IR12" s="139"/>
      <c r="IS12" s="124">
        <f t="shared" si="37"/>
        <v>13.5</v>
      </c>
      <c r="IT12" s="124">
        <f t="shared" si="38"/>
        <v>29.195833333333329</v>
      </c>
      <c r="IU12" s="139"/>
      <c r="IV12" s="124" t="str">
        <f t="shared" si="50"/>
        <v xml:space="preserve">JÁCOME TERAN RODNEY XAVIER</v>
      </c>
      <c r="IW12" s="149">
        <f t="shared" si="40"/>
        <v>42.700000000000003</v>
      </c>
      <c r="IX12" s="124">
        <f t="shared" si="41"/>
        <v>30</v>
      </c>
      <c r="IY12" s="149">
        <f t="shared" si="42"/>
        <v>100</v>
      </c>
      <c r="IZ12" s="139"/>
      <c r="JA12" s="124" t="str">
        <f t="shared" si="51"/>
        <v xml:space="preserve">JÁCOME TERAN RODNEY XAVIER</v>
      </c>
      <c r="JB12" s="149">
        <f t="shared" si="52"/>
        <v>38.490000000000002</v>
      </c>
      <c r="JC12" s="124">
        <f t="shared" si="52"/>
        <v>40</v>
      </c>
      <c r="JD12" s="149">
        <f t="shared" si="52"/>
        <v>100</v>
      </c>
      <c r="JE12" s="149">
        <f t="shared" si="53"/>
        <v>42.700000000000003</v>
      </c>
      <c r="JF12" s="124">
        <f t="shared" si="53"/>
        <v>30</v>
      </c>
      <c r="JG12" s="149">
        <f t="shared" si="53"/>
        <v>100</v>
      </c>
      <c r="JH12" s="149">
        <f t="shared" si="54"/>
        <v>81.189999999999998</v>
      </c>
      <c r="JI12" s="124">
        <f t="shared" si="54"/>
        <v>70</v>
      </c>
      <c r="JJ12" s="124">
        <f t="shared" si="47"/>
        <v>100</v>
      </c>
      <c r="JK12" s="153" t="str">
        <f t="shared" si="48"/>
        <v>APROBADO</v>
      </c>
    </row>
    <row r="13" ht="15">
      <c r="A13" s="124">
        <v>6</v>
      </c>
      <c r="B13" s="154" t="s">
        <v>111</v>
      </c>
      <c r="C13" s="155">
        <v>1919250052</v>
      </c>
      <c r="D13" s="155">
        <v>988735451</v>
      </c>
      <c r="E13" s="156" t="s">
        <v>112</v>
      </c>
      <c r="F13" s="156" t="s">
        <v>104</v>
      </c>
      <c r="G13" s="157" t="s">
        <v>101</v>
      </c>
      <c r="H13" s="130">
        <f t="shared" si="4"/>
        <v>40</v>
      </c>
      <c r="I13" s="131">
        <f t="shared" si="5"/>
        <v>100</v>
      </c>
      <c r="J13" s="132">
        <f t="shared" si="6"/>
        <v>30</v>
      </c>
      <c r="K13" s="132">
        <f t="shared" si="7"/>
        <v>100</v>
      </c>
      <c r="L13" s="133">
        <f t="shared" si="3"/>
        <v>70</v>
      </c>
      <c r="M13" s="134">
        <f t="shared" si="8"/>
        <v>100</v>
      </c>
      <c r="N13" s="158"/>
      <c r="O13" s="135">
        <v>3</v>
      </c>
      <c r="P13" s="135">
        <v>1</v>
      </c>
      <c r="Q13" s="135">
        <v>3</v>
      </c>
      <c r="R13" s="135">
        <v>3</v>
      </c>
      <c r="S13" s="159"/>
      <c r="T13" s="159"/>
      <c r="U13" s="135">
        <v>3</v>
      </c>
      <c r="V13" s="135">
        <v>1</v>
      </c>
      <c r="W13" s="135">
        <v>3</v>
      </c>
      <c r="X13" s="135">
        <v>3</v>
      </c>
      <c r="Y13" s="158"/>
      <c r="Z13" s="158"/>
      <c r="AA13" s="135">
        <v>3</v>
      </c>
      <c r="AB13" s="135">
        <v>1</v>
      </c>
      <c r="AC13" s="135">
        <v>3</v>
      </c>
      <c r="AD13" s="135">
        <v>3</v>
      </c>
      <c r="AE13" s="158"/>
      <c r="AF13" s="158"/>
      <c r="AG13" s="135">
        <v>3</v>
      </c>
      <c r="AH13" s="135">
        <v>1</v>
      </c>
      <c r="AI13" s="135">
        <v>3</v>
      </c>
      <c r="AJ13" s="135">
        <v>3</v>
      </c>
      <c r="AK13" s="158"/>
      <c r="AL13" s="158"/>
      <c r="AM13" s="135"/>
      <c r="AN13" s="135"/>
      <c r="AO13" s="135"/>
      <c r="AP13" s="159"/>
      <c r="AQ13" s="160"/>
      <c r="AR13" s="158"/>
      <c r="AS13" s="135"/>
      <c r="AT13" s="135"/>
      <c r="AU13" s="135"/>
      <c r="AV13" s="159"/>
      <c r="AW13" s="158"/>
      <c r="AX13" s="158"/>
      <c r="AY13" s="135">
        <v>3</v>
      </c>
      <c r="AZ13" s="135">
        <v>1</v>
      </c>
      <c r="BA13" s="135">
        <v>3</v>
      </c>
      <c r="BB13" s="135">
        <v>3</v>
      </c>
      <c r="BC13" s="158"/>
      <c r="BD13" s="158"/>
      <c r="BE13" s="135">
        <v>3</v>
      </c>
      <c r="BF13" s="135">
        <v>1</v>
      </c>
      <c r="BG13" s="135">
        <v>3</v>
      </c>
      <c r="BH13" s="135">
        <v>3</v>
      </c>
      <c r="BI13" s="158"/>
      <c r="BJ13" s="158"/>
      <c r="BK13" s="135">
        <v>3</v>
      </c>
      <c r="BL13" s="135">
        <v>1</v>
      </c>
      <c r="BM13" s="135">
        <v>3</v>
      </c>
      <c r="BN13" s="135">
        <v>3</v>
      </c>
      <c r="BO13" s="158"/>
      <c r="BP13" s="158"/>
      <c r="BQ13" s="135"/>
      <c r="BR13" s="135"/>
      <c r="BS13" s="135"/>
      <c r="BT13" s="158"/>
      <c r="BU13" s="158"/>
      <c r="BV13" s="158"/>
      <c r="BW13" s="135"/>
      <c r="BX13" s="135"/>
      <c r="BY13" s="135"/>
      <c r="BZ13" s="161"/>
      <c r="CA13" s="161"/>
      <c r="CB13" s="158"/>
      <c r="CC13" s="158"/>
      <c r="CD13" s="158"/>
      <c r="CE13" s="158"/>
      <c r="CF13" s="158"/>
      <c r="CG13" s="158"/>
      <c r="CH13" s="158"/>
      <c r="CI13" s="158"/>
      <c r="CJ13" s="158"/>
      <c r="CK13" s="158"/>
      <c r="CL13" s="158"/>
      <c r="CM13" s="158"/>
      <c r="CN13" s="158"/>
      <c r="CO13" s="158"/>
      <c r="CP13" s="158"/>
      <c r="CQ13" s="158"/>
      <c r="CR13" s="158"/>
      <c r="CS13" s="158"/>
      <c r="CT13" s="158"/>
      <c r="CU13" s="158"/>
      <c r="CV13" s="158"/>
      <c r="CW13" s="158"/>
      <c r="CX13" s="158"/>
      <c r="CY13" s="158"/>
      <c r="CZ13" s="158"/>
      <c r="DA13" s="158"/>
      <c r="DB13" s="158"/>
      <c r="DC13" s="158"/>
      <c r="DD13" s="158"/>
      <c r="DE13" s="158"/>
      <c r="DF13" s="158"/>
      <c r="DG13" s="158"/>
      <c r="DH13" s="158"/>
      <c r="DI13" s="158"/>
      <c r="DJ13" s="158"/>
      <c r="DK13" s="158"/>
      <c r="DL13" s="158"/>
      <c r="DM13" s="158"/>
      <c r="DN13" s="158"/>
      <c r="DO13" s="158"/>
      <c r="DP13" s="158"/>
      <c r="DQ13" s="158"/>
      <c r="DR13" s="158"/>
      <c r="DS13" s="158"/>
      <c r="DT13" s="158"/>
      <c r="DU13" s="158"/>
      <c r="DV13" s="158"/>
      <c r="DW13" s="158"/>
      <c r="DX13" s="135"/>
      <c r="DY13" s="135"/>
      <c r="DZ13" s="135"/>
      <c r="EA13" s="135"/>
      <c r="EB13" s="135"/>
      <c r="EC13" s="135"/>
      <c r="ED13" s="135"/>
      <c r="EE13" s="135"/>
      <c r="EF13" s="135"/>
      <c r="EG13" s="135"/>
      <c r="EH13" s="135"/>
      <c r="EI13" s="135"/>
      <c r="EJ13" s="135"/>
      <c r="EK13" s="135"/>
      <c r="EL13" s="135"/>
      <c r="EM13" s="135"/>
      <c r="EN13" s="135"/>
      <c r="EO13" s="135"/>
      <c r="EP13" s="135"/>
      <c r="EQ13" s="135"/>
      <c r="ER13" s="135"/>
      <c r="ES13" s="135"/>
      <c r="ET13" s="135"/>
      <c r="EU13" s="135"/>
      <c r="EV13" s="135"/>
      <c r="EW13" s="135"/>
      <c r="EX13" s="135"/>
      <c r="EY13" s="135"/>
      <c r="EZ13" s="135"/>
      <c r="FA13" s="135"/>
      <c r="FB13" s="136"/>
      <c r="FC13" s="137">
        <v>100</v>
      </c>
      <c r="FD13" s="137"/>
      <c r="FE13" s="137"/>
      <c r="FF13" s="137"/>
      <c r="FG13" s="138"/>
      <c r="FH13" s="138"/>
      <c r="FI13" s="137">
        <f t="shared" si="9"/>
        <v>100</v>
      </c>
      <c r="FJ13" s="137">
        <f t="shared" si="10"/>
        <v>10</v>
      </c>
      <c r="FK13" s="139"/>
      <c r="FL13" s="140">
        <v>100</v>
      </c>
      <c r="FM13" s="140"/>
      <c r="FN13" s="140"/>
      <c r="FO13" s="140"/>
      <c r="FP13" s="140"/>
      <c r="FQ13" s="140"/>
      <c r="FR13" s="141">
        <f t="shared" si="11"/>
        <v>100</v>
      </c>
      <c r="FS13" s="141">
        <f t="shared" si="12"/>
        <v>10</v>
      </c>
      <c r="FT13" s="139"/>
      <c r="FU13" s="142">
        <v>100</v>
      </c>
      <c r="FV13" s="142">
        <v>100</v>
      </c>
      <c r="FW13" s="142">
        <v>0</v>
      </c>
      <c r="FX13" s="142">
        <v>100</v>
      </c>
      <c r="FY13" s="142">
        <v>100</v>
      </c>
      <c r="FZ13" s="142"/>
      <c r="GA13" s="143">
        <f t="shared" si="13"/>
        <v>80</v>
      </c>
      <c r="GB13" s="143">
        <f t="shared" si="14"/>
        <v>28</v>
      </c>
      <c r="GC13" s="139"/>
      <c r="GD13" s="144">
        <v>100</v>
      </c>
      <c r="GE13" s="145">
        <v>70</v>
      </c>
      <c r="GF13" s="145"/>
      <c r="GG13" s="145"/>
      <c r="GH13" s="145"/>
      <c r="GI13" s="145"/>
      <c r="GJ13" s="144">
        <f t="shared" si="15"/>
        <v>85</v>
      </c>
      <c r="GK13" s="144">
        <f t="shared" si="16"/>
        <v>38.25</v>
      </c>
      <c r="GL13" s="139"/>
      <c r="GM13" s="124" t="str">
        <f t="shared" si="17"/>
        <v>NO</v>
      </c>
      <c r="GN13" s="139"/>
      <c r="GO13" s="146">
        <v>42.5</v>
      </c>
      <c r="GP13" s="146" t="str">
        <f t="shared" si="18"/>
        <v>SI</v>
      </c>
      <c r="GQ13" s="146">
        <v>60</v>
      </c>
      <c r="GR13" s="146">
        <f t="shared" si="19"/>
        <v>51.25</v>
      </c>
      <c r="GS13" s="139"/>
      <c r="GT13" s="147">
        <f t="shared" si="20"/>
        <v>7.6875</v>
      </c>
      <c r="GU13" s="147">
        <f t="shared" si="21"/>
        <v>30.1875</v>
      </c>
      <c r="GV13" s="139"/>
      <c r="GW13" s="148" t="str">
        <f t="shared" si="49"/>
        <v xml:space="preserve">JARAMILLO ATAHUALPA JULIO FABRICIO</v>
      </c>
      <c r="GX13" s="149">
        <f t="shared" si="23"/>
        <v>37.880000000000003</v>
      </c>
      <c r="GY13" s="124">
        <f t="shared" si="24"/>
        <v>40</v>
      </c>
      <c r="GZ13" s="149">
        <f t="shared" si="25"/>
        <v>100</v>
      </c>
      <c r="HA13" s="139"/>
      <c r="HB13" s="150">
        <v>100</v>
      </c>
      <c r="HC13" s="150"/>
      <c r="HD13" s="150"/>
      <c r="HE13" s="150"/>
      <c r="HF13" s="150"/>
      <c r="HG13" s="150"/>
      <c r="HH13" s="137">
        <f t="shared" si="26"/>
        <v>100</v>
      </c>
      <c r="HI13" s="137">
        <f t="shared" si="27"/>
        <v>20</v>
      </c>
      <c r="HJ13" s="139"/>
      <c r="HK13" s="140">
        <v>100</v>
      </c>
      <c r="HL13" s="140"/>
      <c r="HM13" s="140"/>
      <c r="HN13" s="140"/>
      <c r="HO13" s="140"/>
      <c r="HP13" s="140"/>
      <c r="HQ13" s="141">
        <f t="shared" si="28"/>
        <v>100</v>
      </c>
      <c r="HR13" s="141">
        <f t="shared" si="29"/>
        <v>10</v>
      </c>
      <c r="HS13" s="139"/>
      <c r="HT13" s="151">
        <v>100</v>
      </c>
      <c r="HU13" s="151">
        <v>100</v>
      </c>
      <c r="HV13" s="151">
        <v>100</v>
      </c>
      <c r="HW13" s="151">
        <v>100</v>
      </c>
      <c r="HX13" s="151"/>
      <c r="HY13" s="152"/>
      <c r="HZ13" s="152">
        <f t="shared" si="30"/>
        <v>100</v>
      </c>
      <c r="IA13" s="152">
        <f t="shared" si="31"/>
        <v>35</v>
      </c>
      <c r="IB13" s="139"/>
      <c r="IC13" s="144">
        <v>81.5</v>
      </c>
      <c r="ID13" s="144">
        <v>100</v>
      </c>
      <c r="IE13" s="144">
        <v>72.5</v>
      </c>
      <c r="IF13" s="144"/>
      <c r="IG13" s="144"/>
      <c r="IH13" s="144"/>
      <c r="II13" s="144">
        <f t="shared" si="32"/>
        <v>84.666666666666671</v>
      </c>
      <c r="IJ13" s="144">
        <f t="shared" si="33"/>
        <v>29.633333333333333</v>
      </c>
      <c r="IK13" s="139"/>
      <c r="IL13" s="124" t="str">
        <f t="shared" si="34"/>
        <v>NO</v>
      </c>
      <c r="IM13" s="139"/>
      <c r="IN13" s="146">
        <v>100</v>
      </c>
      <c r="IO13" s="146" t="str">
        <f t="shared" si="35"/>
        <v>NO</v>
      </c>
      <c r="IP13" s="146"/>
      <c r="IQ13" s="146">
        <f t="shared" si="36"/>
        <v>100</v>
      </c>
      <c r="IR13" s="139"/>
      <c r="IS13" s="124">
        <f t="shared" si="37"/>
        <v>15</v>
      </c>
      <c r="IT13" s="124">
        <f t="shared" si="38"/>
        <v>33.121666666666663</v>
      </c>
      <c r="IU13" s="139"/>
      <c r="IV13" s="124" t="str">
        <f t="shared" si="50"/>
        <v xml:space="preserve">JARAMILLO ATAHUALPA JULIO FABRICIO</v>
      </c>
      <c r="IW13" s="149">
        <f t="shared" si="40"/>
        <v>48.119999999999997</v>
      </c>
      <c r="IX13" s="124">
        <f t="shared" si="41"/>
        <v>30</v>
      </c>
      <c r="IY13" s="149">
        <f t="shared" si="42"/>
        <v>100</v>
      </c>
      <c r="IZ13" s="139"/>
      <c r="JA13" s="124" t="str">
        <f t="shared" si="51"/>
        <v xml:space="preserve">JARAMILLO ATAHUALPA JULIO FABRICIO</v>
      </c>
      <c r="JB13" s="149">
        <f t="shared" si="52"/>
        <v>37.880000000000003</v>
      </c>
      <c r="JC13" s="124">
        <f t="shared" si="52"/>
        <v>40</v>
      </c>
      <c r="JD13" s="149">
        <f t="shared" si="52"/>
        <v>100</v>
      </c>
      <c r="JE13" s="149">
        <f t="shared" si="53"/>
        <v>48.119999999999997</v>
      </c>
      <c r="JF13" s="124">
        <f t="shared" si="53"/>
        <v>30</v>
      </c>
      <c r="JG13" s="149">
        <f t="shared" si="53"/>
        <v>100</v>
      </c>
      <c r="JH13" s="149">
        <f t="shared" si="54"/>
        <v>86</v>
      </c>
      <c r="JI13" s="124">
        <f t="shared" si="54"/>
        <v>70</v>
      </c>
      <c r="JJ13" s="124">
        <f t="shared" si="47"/>
        <v>100</v>
      </c>
      <c r="JK13" s="153" t="str">
        <f t="shared" si="48"/>
        <v>APROBADO</v>
      </c>
    </row>
    <row r="14" ht="15">
      <c r="A14" s="124">
        <v>7</v>
      </c>
      <c r="B14" s="154" t="s">
        <v>113</v>
      </c>
      <c r="C14" s="155">
        <v>1757050215</v>
      </c>
      <c r="D14" s="155">
        <v>984419970</v>
      </c>
      <c r="E14" s="156" t="s">
        <v>114</v>
      </c>
      <c r="F14" s="156" t="s">
        <v>104</v>
      </c>
      <c r="G14" s="157" t="s">
        <v>101</v>
      </c>
      <c r="H14" s="130">
        <f t="shared" si="4"/>
        <v>40</v>
      </c>
      <c r="I14" s="131">
        <f t="shared" si="5"/>
        <v>100</v>
      </c>
      <c r="J14" s="132">
        <f t="shared" si="6"/>
        <v>29</v>
      </c>
      <c r="K14" s="132">
        <f t="shared" si="7"/>
        <v>96.666666666666671</v>
      </c>
      <c r="L14" s="133">
        <f t="shared" si="3"/>
        <v>69</v>
      </c>
      <c r="M14" s="134">
        <f t="shared" si="8"/>
        <v>98.333333333333343</v>
      </c>
      <c r="N14" s="158"/>
      <c r="O14" s="135">
        <v>3</v>
      </c>
      <c r="P14" s="135">
        <v>1</v>
      </c>
      <c r="Q14" s="135">
        <v>3</v>
      </c>
      <c r="R14" s="135">
        <v>3</v>
      </c>
      <c r="S14" s="159"/>
      <c r="T14" s="159"/>
      <c r="U14" s="135">
        <v>3</v>
      </c>
      <c r="V14" s="135">
        <v>1</v>
      </c>
      <c r="W14" s="135">
        <v>3</v>
      </c>
      <c r="X14" s="135">
        <v>3</v>
      </c>
      <c r="Y14" s="158"/>
      <c r="Z14" s="158"/>
      <c r="AA14" s="135">
        <v>3</v>
      </c>
      <c r="AB14" s="135">
        <v>1</v>
      </c>
      <c r="AC14" s="135">
        <v>3</v>
      </c>
      <c r="AD14" s="135">
        <v>3</v>
      </c>
      <c r="AE14" s="158"/>
      <c r="AF14" s="158"/>
      <c r="AG14" s="135">
        <v>3</v>
      </c>
      <c r="AH14" s="135">
        <v>1</v>
      </c>
      <c r="AI14" s="135">
        <v>3</v>
      </c>
      <c r="AJ14" s="135">
        <v>3</v>
      </c>
      <c r="AK14" s="158"/>
      <c r="AL14" s="158"/>
      <c r="AM14" s="135"/>
      <c r="AN14" s="135"/>
      <c r="AO14" s="135"/>
      <c r="AP14" s="159"/>
      <c r="AQ14" s="160"/>
      <c r="AR14" s="158"/>
      <c r="AS14" s="135"/>
      <c r="AT14" s="135"/>
      <c r="AU14" s="135"/>
      <c r="AV14" s="159"/>
      <c r="AW14" s="158"/>
      <c r="AX14" s="158"/>
      <c r="AY14" s="135">
        <v>3</v>
      </c>
      <c r="AZ14" s="135">
        <v>1</v>
      </c>
      <c r="BA14" s="135">
        <v>3</v>
      </c>
      <c r="BB14" s="135">
        <v>2</v>
      </c>
      <c r="BC14" s="158"/>
      <c r="BD14" s="158"/>
      <c r="BE14" s="135">
        <v>3</v>
      </c>
      <c r="BF14" s="135">
        <v>1</v>
      </c>
      <c r="BG14" s="135">
        <v>3</v>
      </c>
      <c r="BH14" s="135">
        <v>3</v>
      </c>
      <c r="BI14" s="158"/>
      <c r="BJ14" s="158"/>
      <c r="BK14" s="135">
        <v>3</v>
      </c>
      <c r="BL14" s="135">
        <v>1</v>
      </c>
      <c r="BM14" s="135">
        <v>3</v>
      </c>
      <c r="BN14" s="135">
        <v>3</v>
      </c>
      <c r="BO14" s="158"/>
      <c r="BP14" s="158"/>
      <c r="BQ14" s="135"/>
      <c r="BR14" s="135"/>
      <c r="BS14" s="135"/>
      <c r="BT14" s="158"/>
      <c r="BU14" s="158"/>
      <c r="BV14" s="158"/>
      <c r="BW14" s="135"/>
      <c r="BX14" s="135"/>
      <c r="BY14" s="135"/>
      <c r="BZ14" s="161"/>
      <c r="CA14" s="161"/>
      <c r="CB14" s="158"/>
      <c r="CC14" s="158"/>
      <c r="CD14" s="158"/>
      <c r="CE14" s="158"/>
      <c r="CF14" s="158"/>
      <c r="CG14" s="158"/>
      <c r="CH14" s="158"/>
      <c r="CI14" s="158"/>
      <c r="CJ14" s="158"/>
      <c r="CK14" s="158"/>
      <c r="CL14" s="158"/>
      <c r="CM14" s="158"/>
      <c r="CN14" s="158"/>
      <c r="CO14" s="158"/>
      <c r="CP14" s="158"/>
      <c r="CQ14" s="158"/>
      <c r="CR14" s="158"/>
      <c r="CS14" s="158"/>
      <c r="CT14" s="158"/>
      <c r="CU14" s="158"/>
      <c r="CV14" s="158"/>
      <c r="CW14" s="158"/>
      <c r="CX14" s="158"/>
      <c r="CY14" s="158"/>
      <c r="CZ14" s="158"/>
      <c r="DA14" s="158"/>
      <c r="DB14" s="158"/>
      <c r="DC14" s="158"/>
      <c r="DD14" s="158"/>
      <c r="DE14" s="158"/>
      <c r="DF14" s="158"/>
      <c r="DG14" s="158"/>
      <c r="DH14" s="158"/>
      <c r="DI14" s="158"/>
      <c r="DJ14" s="158"/>
      <c r="DK14" s="158"/>
      <c r="DL14" s="158"/>
      <c r="DM14" s="158"/>
      <c r="DN14" s="158"/>
      <c r="DO14" s="158"/>
      <c r="DP14" s="158"/>
      <c r="DQ14" s="158"/>
      <c r="DR14" s="158"/>
      <c r="DS14" s="158"/>
      <c r="DT14" s="158"/>
      <c r="DU14" s="158"/>
      <c r="DV14" s="158"/>
      <c r="DW14" s="158"/>
      <c r="DX14" s="135"/>
      <c r="DY14" s="135"/>
      <c r="DZ14" s="135"/>
      <c r="EA14" s="135"/>
      <c r="EB14" s="135"/>
      <c r="EC14" s="135"/>
      <c r="ED14" s="135"/>
      <c r="EE14" s="135"/>
      <c r="EF14" s="135"/>
      <c r="EG14" s="135"/>
      <c r="EH14" s="135"/>
      <c r="EI14" s="135"/>
      <c r="EJ14" s="135"/>
      <c r="EK14" s="135"/>
      <c r="EL14" s="135"/>
      <c r="EM14" s="135"/>
      <c r="EN14" s="135"/>
      <c r="EO14" s="135"/>
      <c r="EP14" s="135"/>
      <c r="EQ14" s="135"/>
      <c r="ER14" s="135"/>
      <c r="ES14" s="135"/>
      <c r="ET14" s="135"/>
      <c r="EU14" s="135"/>
      <c r="EV14" s="135"/>
      <c r="EW14" s="135"/>
      <c r="EX14" s="135"/>
      <c r="EY14" s="135"/>
      <c r="EZ14" s="135"/>
      <c r="FA14" s="135"/>
      <c r="FB14" s="136"/>
      <c r="FC14" s="137">
        <v>100</v>
      </c>
      <c r="FD14" s="137"/>
      <c r="FE14" s="137"/>
      <c r="FF14" s="137"/>
      <c r="FG14" s="138"/>
      <c r="FH14" s="138"/>
      <c r="FI14" s="137">
        <f t="shared" si="9"/>
        <v>100</v>
      </c>
      <c r="FJ14" s="137">
        <f t="shared" si="10"/>
        <v>10</v>
      </c>
      <c r="FK14" s="139"/>
      <c r="FL14" s="140">
        <v>100</v>
      </c>
      <c r="FM14" s="140"/>
      <c r="FN14" s="140"/>
      <c r="FO14" s="140"/>
      <c r="FP14" s="140"/>
      <c r="FQ14" s="140"/>
      <c r="FR14" s="141">
        <f t="shared" si="11"/>
        <v>100</v>
      </c>
      <c r="FS14" s="141">
        <f t="shared" si="12"/>
        <v>10</v>
      </c>
      <c r="FT14" s="139"/>
      <c r="FU14" s="142">
        <v>100</v>
      </c>
      <c r="FV14" s="142">
        <v>100</v>
      </c>
      <c r="FW14" s="142">
        <v>85</v>
      </c>
      <c r="FX14" s="142">
        <v>98.299999999999997</v>
      </c>
      <c r="FY14" s="142">
        <v>100</v>
      </c>
      <c r="FZ14" s="142"/>
      <c r="GA14" s="143">
        <f t="shared" si="13"/>
        <v>96.659999999999997</v>
      </c>
      <c r="GB14" s="143">
        <f t="shared" si="14"/>
        <v>33.830999999999996</v>
      </c>
      <c r="GC14" s="139"/>
      <c r="GD14" s="144">
        <v>100</v>
      </c>
      <c r="GE14" s="145">
        <v>70</v>
      </c>
      <c r="GF14" s="145"/>
      <c r="GG14" s="145"/>
      <c r="GH14" s="145"/>
      <c r="GI14" s="145"/>
      <c r="GJ14" s="144">
        <f t="shared" si="15"/>
        <v>85</v>
      </c>
      <c r="GK14" s="144">
        <f t="shared" si="16"/>
        <v>38.25</v>
      </c>
      <c r="GL14" s="139"/>
      <c r="GM14" s="124" t="str">
        <f t="shared" si="17"/>
        <v>NO</v>
      </c>
      <c r="GN14" s="139"/>
      <c r="GO14" s="146">
        <v>61.5</v>
      </c>
      <c r="GP14" s="146" t="str">
        <f t="shared" si="18"/>
        <v>SI</v>
      </c>
      <c r="GQ14" s="146">
        <v>55</v>
      </c>
      <c r="GR14" s="146">
        <f t="shared" si="19"/>
        <v>58.25</v>
      </c>
      <c r="GS14" s="139"/>
      <c r="GT14" s="147">
        <f t="shared" si="20"/>
        <v>8.7375000000000007</v>
      </c>
      <c r="GU14" s="147">
        <f t="shared" si="21"/>
        <v>32.228349999999999</v>
      </c>
      <c r="GV14" s="139"/>
      <c r="GW14" s="148" t="str">
        <f t="shared" si="49"/>
        <v xml:space="preserve">MEJIA ARIAS ALEXANDER PATRICIO</v>
      </c>
      <c r="GX14" s="149">
        <f t="shared" si="23"/>
        <v>40.969999999999999</v>
      </c>
      <c r="GY14" s="124">
        <f t="shared" si="24"/>
        <v>40</v>
      </c>
      <c r="GZ14" s="149">
        <f t="shared" si="25"/>
        <v>100</v>
      </c>
      <c r="HA14" s="139"/>
      <c r="HB14" s="150">
        <v>100</v>
      </c>
      <c r="HC14" s="150"/>
      <c r="HD14" s="150"/>
      <c r="HE14" s="150"/>
      <c r="HF14" s="150"/>
      <c r="HG14" s="150"/>
      <c r="HH14" s="137">
        <f t="shared" si="26"/>
        <v>100</v>
      </c>
      <c r="HI14" s="137">
        <f t="shared" si="27"/>
        <v>20</v>
      </c>
      <c r="HJ14" s="139"/>
      <c r="HK14" s="140">
        <v>100</v>
      </c>
      <c r="HL14" s="140"/>
      <c r="HM14" s="140"/>
      <c r="HN14" s="140"/>
      <c r="HO14" s="140"/>
      <c r="HP14" s="140"/>
      <c r="HQ14" s="141">
        <f t="shared" si="28"/>
        <v>100</v>
      </c>
      <c r="HR14" s="141">
        <f t="shared" si="29"/>
        <v>10</v>
      </c>
      <c r="HS14" s="139"/>
      <c r="HT14" s="151">
        <v>100</v>
      </c>
      <c r="HU14" s="151">
        <v>100</v>
      </c>
      <c r="HV14" s="151">
        <v>100</v>
      </c>
      <c r="HW14" s="151">
        <v>100</v>
      </c>
      <c r="HX14" s="151"/>
      <c r="HY14" s="152"/>
      <c r="HZ14" s="152">
        <f t="shared" si="30"/>
        <v>100</v>
      </c>
      <c r="IA14" s="152">
        <f t="shared" si="31"/>
        <v>35</v>
      </c>
      <c r="IB14" s="139"/>
      <c r="IC14" s="144">
        <v>80.5</v>
      </c>
      <c r="ID14" s="144">
        <v>100</v>
      </c>
      <c r="IE14" s="144">
        <v>45</v>
      </c>
      <c r="IF14" s="144"/>
      <c r="IG14" s="144"/>
      <c r="IH14" s="144"/>
      <c r="II14" s="144">
        <f t="shared" si="32"/>
        <v>75.166666666666671</v>
      </c>
      <c r="IJ14" s="144">
        <f t="shared" si="33"/>
        <v>26.308333333333334</v>
      </c>
      <c r="IK14" s="139"/>
      <c r="IL14" s="124" t="str">
        <f t="shared" si="34"/>
        <v>NO</v>
      </c>
      <c r="IM14" s="139"/>
      <c r="IN14" s="146">
        <v>80</v>
      </c>
      <c r="IO14" s="146" t="str">
        <f t="shared" si="35"/>
        <v>NO</v>
      </c>
      <c r="IP14" s="146"/>
      <c r="IQ14" s="146">
        <f t="shared" si="36"/>
        <v>80</v>
      </c>
      <c r="IR14" s="139"/>
      <c r="IS14" s="124">
        <f t="shared" si="37"/>
        <v>12</v>
      </c>
      <c r="IT14" s="124">
        <f t="shared" si="38"/>
        <v>31.957916666666669</v>
      </c>
      <c r="IU14" s="139"/>
      <c r="IV14" s="124" t="str">
        <f t="shared" si="50"/>
        <v xml:space="preserve">MEJIA ARIAS ALEXANDER PATRICIO</v>
      </c>
      <c r="IW14" s="149">
        <f t="shared" si="40"/>
        <v>43.960000000000001</v>
      </c>
      <c r="IX14" s="124">
        <f t="shared" si="41"/>
        <v>29</v>
      </c>
      <c r="IY14" s="149">
        <f t="shared" si="42"/>
        <v>96.670000000000002</v>
      </c>
      <c r="IZ14" s="139"/>
      <c r="JA14" s="124" t="str">
        <f t="shared" si="51"/>
        <v xml:space="preserve">MEJIA ARIAS ALEXANDER PATRICIO</v>
      </c>
      <c r="JB14" s="149">
        <f t="shared" si="52"/>
        <v>40.969999999999999</v>
      </c>
      <c r="JC14" s="124">
        <f t="shared" si="52"/>
        <v>40</v>
      </c>
      <c r="JD14" s="149">
        <f t="shared" si="52"/>
        <v>100</v>
      </c>
      <c r="JE14" s="149">
        <f t="shared" si="53"/>
        <v>43.960000000000001</v>
      </c>
      <c r="JF14" s="124">
        <f t="shared" si="53"/>
        <v>29</v>
      </c>
      <c r="JG14" s="149">
        <f t="shared" si="53"/>
        <v>96.670000000000002</v>
      </c>
      <c r="JH14" s="149">
        <f t="shared" si="54"/>
        <v>84.930000000000007</v>
      </c>
      <c r="JI14" s="124">
        <f t="shared" si="54"/>
        <v>69</v>
      </c>
      <c r="JJ14" s="124">
        <f t="shared" si="47"/>
        <v>98.335000000000008</v>
      </c>
      <c r="JK14" s="153" t="str">
        <f t="shared" si="48"/>
        <v>APROBADO</v>
      </c>
    </row>
    <row r="15" ht="15">
      <c r="A15" s="124">
        <v>8</v>
      </c>
      <c r="B15" s="154" t="s">
        <v>115</v>
      </c>
      <c r="C15" s="155">
        <v>1784215026</v>
      </c>
      <c r="D15" s="155">
        <v>939861565</v>
      </c>
      <c r="E15" s="156" t="s">
        <v>116</v>
      </c>
      <c r="F15" s="166" t="s">
        <v>100</v>
      </c>
      <c r="G15" s="157" t="s">
        <v>101</v>
      </c>
      <c r="H15" s="130">
        <f t="shared" si="4"/>
        <v>40</v>
      </c>
      <c r="I15" s="131">
        <f t="shared" si="5"/>
        <v>100</v>
      </c>
      <c r="J15" s="132">
        <f t="shared" si="6"/>
        <v>26</v>
      </c>
      <c r="K15" s="132">
        <f t="shared" si="7"/>
        <v>86.666666666666671</v>
      </c>
      <c r="L15" s="133">
        <f t="shared" si="3"/>
        <v>66</v>
      </c>
      <c r="M15" s="134">
        <f t="shared" si="8"/>
        <v>93.333333333333343</v>
      </c>
      <c r="N15" s="158"/>
      <c r="O15" s="135">
        <v>3</v>
      </c>
      <c r="P15" s="135">
        <v>1</v>
      </c>
      <c r="Q15" s="135">
        <v>3</v>
      </c>
      <c r="R15" s="135">
        <v>3</v>
      </c>
      <c r="S15" s="159"/>
      <c r="T15" s="159"/>
      <c r="U15" s="135">
        <v>3</v>
      </c>
      <c r="V15" s="135">
        <v>1</v>
      </c>
      <c r="W15" s="135">
        <v>3</v>
      </c>
      <c r="X15" s="135">
        <v>3</v>
      </c>
      <c r="Y15" s="158"/>
      <c r="Z15" s="158"/>
      <c r="AA15" s="135">
        <v>3</v>
      </c>
      <c r="AB15" s="135">
        <v>1</v>
      </c>
      <c r="AC15" s="135">
        <v>3</v>
      </c>
      <c r="AD15" s="135">
        <v>3</v>
      </c>
      <c r="AE15" s="158"/>
      <c r="AF15" s="158"/>
      <c r="AG15" s="135">
        <v>3</v>
      </c>
      <c r="AH15" s="135">
        <v>1</v>
      </c>
      <c r="AI15" s="135">
        <v>3</v>
      </c>
      <c r="AJ15" s="135">
        <v>3</v>
      </c>
      <c r="AK15" s="158"/>
      <c r="AL15" s="158"/>
      <c r="AM15" s="135"/>
      <c r="AN15" s="135"/>
      <c r="AO15" s="135"/>
      <c r="AP15" s="159"/>
      <c r="AQ15" s="160"/>
      <c r="AR15" s="158"/>
      <c r="AS15" s="135"/>
      <c r="AT15" s="135"/>
      <c r="AU15" s="135"/>
      <c r="AV15" s="159"/>
      <c r="AW15" s="158"/>
      <c r="AX15" s="158"/>
      <c r="AY15" s="135">
        <v>3</v>
      </c>
      <c r="AZ15" s="135">
        <v>1</v>
      </c>
      <c r="BA15" s="135">
        <v>3</v>
      </c>
      <c r="BB15" s="135">
        <v>3</v>
      </c>
      <c r="BC15" s="158"/>
      <c r="BD15" s="158"/>
      <c r="BE15" s="135">
        <v>2</v>
      </c>
      <c r="BF15" s="135">
        <v>1</v>
      </c>
      <c r="BG15" s="135">
        <v>0</v>
      </c>
      <c r="BH15" s="135">
        <v>3</v>
      </c>
      <c r="BI15" s="158"/>
      <c r="BJ15" s="158"/>
      <c r="BK15" s="135">
        <v>3</v>
      </c>
      <c r="BL15" s="135">
        <v>1</v>
      </c>
      <c r="BM15" s="135">
        <v>3</v>
      </c>
      <c r="BN15" s="135">
        <v>3</v>
      </c>
      <c r="BO15" s="158"/>
      <c r="BP15" s="158"/>
      <c r="BQ15" s="135"/>
      <c r="BR15" s="135"/>
      <c r="BS15" s="135"/>
      <c r="BT15" s="158"/>
      <c r="BU15" s="158"/>
      <c r="BV15" s="158"/>
      <c r="BW15" s="135"/>
      <c r="BX15" s="135"/>
      <c r="BY15" s="135"/>
      <c r="BZ15" s="161"/>
      <c r="CA15" s="161"/>
      <c r="CB15" s="158"/>
      <c r="CC15" s="158"/>
      <c r="CD15" s="158"/>
      <c r="CE15" s="158"/>
      <c r="CF15" s="158"/>
      <c r="CG15" s="158"/>
      <c r="CH15" s="158"/>
      <c r="CI15" s="158"/>
      <c r="CJ15" s="158"/>
      <c r="CK15" s="158"/>
      <c r="CL15" s="158"/>
      <c r="CM15" s="158"/>
      <c r="CN15" s="158"/>
      <c r="CO15" s="158"/>
      <c r="CP15" s="158"/>
      <c r="CQ15" s="158"/>
      <c r="CR15" s="158"/>
      <c r="CS15" s="158"/>
      <c r="CT15" s="158"/>
      <c r="CU15" s="158"/>
      <c r="CV15" s="158"/>
      <c r="CW15" s="158"/>
      <c r="CX15" s="158"/>
      <c r="CY15" s="158"/>
      <c r="CZ15" s="158"/>
      <c r="DA15" s="158"/>
      <c r="DB15" s="158"/>
      <c r="DC15" s="158"/>
      <c r="DD15" s="158"/>
      <c r="DE15" s="158"/>
      <c r="DF15" s="158"/>
      <c r="DG15" s="158"/>
      <c r="DH15" s="158"/>
      <c r="DI15" s="158"/>
      <c r="DJ15" s="158"/>
      <c r="DK15" s="158"/>
      <c r="DL15" s="158"/>
      <c r="DM15" s="158"/>
      <c r="DN15" s="158"/>
      <c r="DO15" s="158"/>
      <c r="DP15" s="158"/>
      <c r="DQ15" s="158"/>
      <c r="DR15" s="158"/>
      <c r="DS15" s="158"/>
      <c r="DT15" s="158"/>
      <c r="DU15" s="158"/>
      <c r="DV15" s="158"/>
      <c r="DW15" s="158"/>
      <c r="DX15" s="135"/>
      <c r="DY15" s="135"/>
      <c r="DZ15" s="135"/>
      <c r="EA15" s="135"/>
      <c r="EB15" s="135"/>
      <c r="EC15" s="135"/>
      <c r="ED15" s="135"/>
      <c r="EE15" s="135"/>
      <c r="EF15" s="135"/>
      <c r="EG15" s="135"/>
      <c r="EH15" s="135"/>
      <c r="EI15" s="135"/>
      <c r="EJ15" s="135"/>
      <c r="EK15" s="135"/>
      <c r="EL15" s="135"/>
      <c r="EM15" s="135"/>
      <c r="EN15" s="135"/>
      <c r="EO15" s="135"/>
      <c r="EP15" s="135"/>
      <c r="EQ15" s="135"/>
      <c r="ER15" s="135"/>
      <c r="ES15" s="135"/>
      <c r="ET15" s="135"/>
      <c r="EU15" s="135"/>
      <c r="EV15" s="135"/>
      <c r="EW15" s="135"/>
      <c r="EX15" s="135"/>
      <c r="EY15" s="135"/>
      <c r="EZ15" s="135"/>
      <c r="FA15" s="135"/>
      <c r="FB15" s="136"/>
      <c r="FC15" s="137">
        <v>0</v>
      </c>
      <c r="FD15" s="137"/>
      <c r="FE15" s="137"/>
      <c r="FF15" s="137"/>
      <c r="FG15" s="138"/>
      <c r="FH15" s="138"/>
      <c r="FI15" s="137">
        <f t="shared" si="9"/>
        <v>0</v>
      </c>
      <c r="FJ15" s="137">
        <f t="shared" si="10"/>
        <v>0</v>
      </c>
      <c r="FK15" s="139"/>
      <c r="FL15" s="140">
        <v>100</v>
      </c>
      <c r="FM15" s="140"/>
      <c r="FN15" s="140"/>
      <c r="FO15" s="140"/>
      <c r="FP15" s="140"/>
      <c r="FQ15" s="140"/>
      <c r="FR15" s="141">
        <f t="shared" si="11"/>
        <v>100</v>
      </c>
      <c r="FS15" s="141">
        <f t="shared" si="12"/>
        <v>10</v>
      </c>
      <c r="FT15" s="139"/>
      <c r="FU15" s="142">
        <v>100</v>
      </c>
      <c r="FV15" s="142">
        <v>0</v>
      </c>
      <c r="FW15" s="142">
        <v>85</v>
      </c>
      <c r="FX15" s="142">
        <v>94</v>
      </c>
      <c r="FY15" s="142">
        <v>48.5</v>
      </c>
      <c r="FZ15" s="142"/>
      <c r="GA15" s="143">
        <f t="shared" si="13"/>
        <v>65.5</v>
      </c>
      <c r="GB15" s="143">
        <f t="shared" si="14"/>
        <v>22.924999999999997</v>
      </c>
      <c r="GC15" s="139"/>
      <c r="GD15" s="144">
        <v>45</v>
      </c>
      <c r="GE15" s="145">
        <v>45</v>
      </c>
      <c r="GF15" s="145"/>
      <c r="GG15" s="145"/>
      <c r="GH15" s="145"/>
      <c r="GI15" s="145"/>
      <c r="GJ15" s="144">
        <f t="shared" si="15"/>
        <v>45</v>
      </c>
      <c r="GK15" s="144">
        <f t="shared" si="16"/>
        <v>20.25</v>
      </c>
      <c r="GL15" s="139"/>
      <c r="GM15" s="124" t="str">
        <f t="shared" si="17"/>
        <v>NO</v>
      </c>
      <c r="GN15" s="139"/>
      <c r="GO15" s="146">
        <v>55.5</v>
      </c>
      <c r="GP15" s="146" t="str">
        <f t="shared" si="18"/>
        <v>NO</v>
      </c>
      <c r="GQ15" s="146">
        <v>83.299999999999997</v>
      </c>
      <c r="GR15" s="146">
        <f t="shared" si="19"/>
        <v>69.400000000000006</v>
      </c>
      <c r="GS15" s="139"/>
      <c r="GT15" s="147">
        <f t="shared" si="20"/>
        <v>10.41</v>
      </c>
      <c r="GU15" s="147">
        <f t="shared" si="21"/>
        <v>18.611249999999998</v>
      </c>
      <c r="GV15" s="139"/>
      <c r="GW15" s="148" t="str">
        <f t="shared" si="49"/>
        <v xml:space="preserve">MORAN BRIONES CHRISTIAN BLADIMIR</v>
      </c>
      <c r="GX15" s="149">
        <f t="shared" si="23"/>
        <v>29.02</v>
      </c>
      <c r="GY15" s="124">
        <f t="shared" si="24"/>
        <v>40</v>
      </c>
      <c r="GZ15" s="149">
        <f t="shared" si="25"/>
        <v>100</v>
      </c>
      <c r="HA15" s="139"/>
      <c r="HB15" s="150">
        <v>92.5</v>
      </c>
      <c r="HC15" s="150"/>
      <c r="HD15" s="150"/>
      <c r="HE15" s="150"/>
      <c r="HF15" s="150"/>
      <c r="HG15" s="150"/>
      <c r="HH15" s="137">
        <f t="shared" si="26"/>
        <v>92.5</v>
      </c>
      <c r="HI15" s="137">
        <f t="shared" si="27"/>
        <v>18.5</v>
      </c>
      <c r="HJ15" s="139"/>
      <c r="HK15" s="140">
        <v>100</v>
      </c>
      <c r="HL15" s="140"/>
      <c r="HM15" s="140"/>
      <c r="HN15" s="140"/>
      <c r="HO15" s="140"/>
      <c r="HP15" s="140"/>
      <c r="HQ15" s="141">
        <f t="shared" si="28"/>
        <v>100</v>
      </c>
      <c r="HR15" s="141">
        <f t="shared" si="29"/>
        <v>10</v>
      </c>
      <c r="HS15" s="139"/>
      <c r="HT15" s="151">
        <v>100</v>
      </c>
      <c r="HU15" s="151">
        <v>100</v>
      </c>
      <c r="HV15" s="151">
        <v>100</v>
      </c>
      <c r="HW15" s="151">
        <v>100</v>
      </c>
      <c r="HX15" s="151"/>
      <c r="HY15" s="152"/>
      <c r="HZ15" s="152">
        <f t="shared" si="30"/>
        <v>100</v>
      </c>
      <c r="IA15" s="152">
        <f t="shared" si="31"/>
        <v>35</v>
      </c>
      <c r="IB15" s="139"/>
      <c r="IC15" s="144">
        <v>69.5</v>
      </c>
      <c r="ID15" s="144">
        <v>50</v>
      </c>
      <c r="IE15" s="144">
        <v>52.5</v>
      </c>
      <c r="IF15" s="144"/>
      <c r="IG15" s="144"/>
      <c r="IH15" s="144"/>
      <c r="II15" s="144">
        <f t="shared" si="32"/>
        <v>57.333333333333336</v>
      </c>
      <c r="IJ15" s="144">
        <f t="shared" si="33"/>
        <v>20.066666666666666</v>
      </c>
      <c r="IK15" s="139"/>
      <c r="IL15" s="124" t="str">
        <f t="shared" si="34"/>
        <v>NO</v>
      </c>
      <c r="IM15" s="139"/>
      <c r="IN15" s="146">
        <v>100</v>
      </c>
      <c r="IO15" s="146" t="str">
        <f t="shared" si="35"/>
        <v>NO</v>
      </c>
      <c r="IP15" s="146"/>
      <c r="IQ15" s="146">
        <f t="shared" si="36"/>
        <v>100</v>
      </c>
      <c r="IR15" s="139"/>
      <c r="IS15" s="124">
        <f t="shared" si="37"/>
        <v>15</v>
      </c>
      <c r="IT15" s="124">
        <f t="shared" si="38"/>
        <v>29.248333333333331</v>
      </c>
      <c r="IU15" s="139"/>
      <c r="IV15" s="124" t="str">
        <f t="shared" si="50"/>
        <v xml:space="preserve">MORAN BRIONES CHRISTIAN BLADIMIR</v>
      </c>
      <c r="IW15" s="149">
        <f t="shared" si="40"/>
        <v>44.25</v>
      </c>
      <c r="IX15" s="124">
        <f t="shared" si="41"/>
        <v>26</v>
      </c>
      <c r="IY15" s="149">
        <f t="shared" si="42"/>
        <v>86.670000000000002</v>
      </c>
      <c r="IZ15" s="139"/>
      <c r="JA15" s="124" t="str">
        <f t="shared" si="51"/>
        <v xml:space="preserve">MORAN BRIONES CHRISTIAN BLADIMIR</v>
      </c>
      <c r="JB15" s="149">
        <f t="shared" si="52"/>
        <v>29.02</v>
      </c>
      <c r="JC15" s="124">
        <f t="shared" si="52"/>
        <v>40</v>
      </c>
      <c r="JD15" s="149">
        <f t="shared" si="52"/>
        <v>100</v>
      </c>
      <c r="JE15" s="149">
        <f t="shared" si="53"/>
        <v>44.25</v>
      </c>
      <c r="JF15" s="124">
        <f t="shared" si="53"/>
        <v>26</v>
      </c>
      <c r="JG15" s="149">
        <f t="shared" si="53"/>
        <v>86.670000000000002</v>
      </c>
      <c r="JH15" s="149">
        <f t="shared" si="54"/>
        <v>73.269999999999996</v>
      </c>
      <c r="JI15" s="124">
        <f t="shared" si="54"/>
        <v>66</v>
      </c>
      <c r="JJ15" s="124">
        <f t="shared" si="47"/>
        <v>93.335000000000008</v>
      </c>
      <c r="JK15" s="153" t="str">
        <f t="shared" si="48"/>
        <v>APROBADO</v>
      </c>
    </row>
    <row r="16" ht="15">
      <c r="A16" s="124">
        <v>9</v>
      </c>
      <c r="B16" s="154" t="s">
        <v>117</v>
      </c>
      <c r="C16" s="155">
        <v>1718052385</v>
      </c>
      <c r="D16" s="155">
        <v>976493314</v>
      </c>
      <c r="E16" s="167" t="s">
        <v>118</v>
      </c>
      <c r="F16" s="156" t="s">
        <v>104</v>
      </c>
      <c r="G16" s="157" t="s">
        <v>101</v>
      </c>
      <c r="H16" s="130">
        <f t="shared" si="4"/>
        <v>40</v>
      </c>
      <c r="I16" s="131">
        <f t="shared" si="5"/>
        <v>100</v>
      </c>
      <c r="J16" s="132">
        <f t="shared" si="6"/>
        <v>30</v>
      </c>
      <c r="K16" s="132">
        <f t="shared" si="7"/>
        <v>100</v>
      </c>
      <c r="L16" s="133">
        <f t="shared" si="3"/>
        <v>70</v>
      </c>
      <c r="M16" s="134">
        <f t="shared" si="8"/>
        <v>100</v>
      </c>
      <c r="N16" s="158"/>
      <c r="O16" s="135">
        <v>3</v>
      </c>
      <c r="P16" s="135">
        <v>1</v>
      </c>
      <c r="Q16" s="135">
        <v>3</v>
      </c>
      <c r="R16" s="135">
        <v>3</v>
      </c>
      <c r="S16" s="159"/>
      <c r="T16" s="159"/>
      <c r="U16" s="135">
        <v>3</v>
      </c>
      <c r="V16" s="135">
        <v>1</v>
      </c>
      <c r="W16" s="135">
        <v>3</v>
      </c>
      <c r="X16" s="135">
        <v>3</v>
      </c>
      <c r="Y16" s="158"/>
      <c r="Z16" s="158"/>
      <c r="AA16" s="135">
        <v>3</v>
      </c>
      <c r="AB16" s="135">
        <v>1</v>
      </c>
      <c r="AC16" s="135">
        <v>3</v>
      </c>
      <c r="AD16" s="135">
        <v>3</v>
      </c>
      <c r="AE16" s="158"/>
      <c r="AF16" s="158"/>
      <c r="AG16" s="135">
        <v>3</v>
      </c>
      <c r="AH16" s="135">
        <v>1</v>
      </c>
      <c r="AI16" s="135">
        <v>3</v>
      </c>
      <c r="AJ16" s="135">
        <v>3</v>
      </c>
      <c r="AK16" s="158"/>
      <c r="AL16" s="158"/>
      <c r="AM16" s="135"/>
      <c r="AN16" s="135"/>
      <c r="AO16" s="135"/>
      <c r="AP16" s="159"/>
      <c r="AQ16" s="160"/>
      <c r="AR16" s="158"/>
      <c r="AS16" s="135"/>
      <c r="AT16" s="135"/>
      <c r="AU16" s="135"/>
      <c r="AV16" s="159"/>
      <c r="AW16" s="158"/>
      <c r="AX16" s="158"/>
      <c r="AY16" s="135">
        <v>3</v>
      </c>
      <c r="AZ16" s="135">
        <v>1</v>
      </c>
      <c r="BA16" s="135">
        <v>3</v>
      </c>
      <c r="BB16" s="135">
        <v>3</v>
      </c>
      <c r="BC16" s="158"/>
      <c r="BD16" s="158"/>
      <c r="BE16" s="135">
        <v>3</v>
      </c>
      <c r="BF16" s="135">
        <v>1</v>
      </c>
      <c r="BG16" s="135">
        <v>3</v>
      </c>
      <c r="BH16" s="135">
        <v>3</v>
      </c>
      <c r="BI16" s="158"/>
      <c r="BJ16" s="158"/>
      <c r="BK16" s="135">
        <v>3</v>
      </c>
      <c r="BL16" s="135">
        <v>1</v>
      </c>
      <c r="BM16" s="135">
        <v>3</v>
      </c>
      <c r="BN16" s="135">
        <v>3</v>
      </c>
      <c r="BO16" s="158"/>
      <c r="BP16" s="158"/>
      <c r="BQ16" s="135"/>
      <c r="BR16" s="135"/>
      <c r="BS16" s="135"/>
      <c r="BT16" s="158"/>
      <c r="BU16" s="158"/>
      <c r="BV16" s="158"/>
      <c r="BW16" s="135"/>
      <c r="BX16" s="135"/>
      <c r="BY16" s="135"/>
      <c r="BZ16" s="161"/>
      <c r="CA16" s="161"/>
      <c r="CB16" s="158"/>
      <c r="CC16" s="158"/>
      <c r="CD16" s="158"/>
      <c r="CE16" s="158"/>
      <c r="CF16" s="158"/>
      <c r="CG16" s="158"/>
      <c r="CH16" s="158"/>
      <c r="CI16" s="158"/>
      <c r="CJ16" s="158"/>
      <c r="CK16" s="158"/>
      <c r="CL16" s="158"/>
      <c r="CM16" s="158"/>
      <c r="CN16" s="158"/>
      <c r="CO16" s="158"/>
      <c r="CP16" s="158"/>
      <c r="CQ16" s="158"/>
      <c r="CR16" s="158"/>
      <c r="CS16" s="158"/>
      <c r="CT16" s="158"/>
      <c r="CU16" s="158"/>
      <c r="CV16" s="158"/>
      <c r="CW16" s="158"/>
      <c r="CX16" s="158"/>
      <c r="CY16" s="158"/>
      <c r="CZ16" s="158"/>
      <c r="DA16" s="158"/>
      <c r="DB16" s="158"/>
      <c r="DC16" s="158"/>
      <c r="DD16" s="158"/>
      <c r="DE16" s="158"/>
      <c r="DF16" s="158"/>
      <c r="DG16" s="158"/>
      <c r="DH16" s="158"/>
      <c r="DI16" s="158"/>
      <c r="DJ16" s="158"/>
      <c r="DK16" s="158"/>
      <c r="DL16" s="158"/>
      <c r="DM16" s="158"/>
      <c r="DN16" s="158"/>
      <c r="DO16" s="158"/>
      <c r="DP16" s="158"/>
      <c r="DQ16" s="158"/>
      <c r="DR16" s="158"/>
      <c r="DS16" s="158"/>
      <c r="DT16" s="158"/>
      <c r="DU16" s="158"/>
      <c r="DV16" s="158"/>
      <c r="DW16" s="158"/>
      <c r="DX16" s="135"/>
      <c r="DY16" s="135"/>
      <c r="DZ16" s="135"/>
      <c r="EA16" s="135"/>
      <c r="EB16" s="135"/>
      <c r="EC16" s="135"/>
      <c r="ED16" s="135"/>
      <c r="EE16" s="135"/>
      <c r="EF16" s="135"/>
      <c r="EG16" s="135"/>
      <c r="EH16" s="135"/>
      <c r="EI16" s="135"/>
      <c r="EJ16" s="135"/>
      <c r="EK16" s="135"/>
      <c r="EL16" s="135"/>
      <c r="EM16" s="135"/>
      <c r="EN16" s="135"/>
      <c r="EO16" s="135"/>
      <c r="EP16" s="135"/>
      <c r="EQ16" s="135"/>
      <c r="ER16" s="135"/>
      <c r="ES16" s="135"/>
      <c r="ET16" s="135"/>
      <c r="EU16" s="135"/>
      <c r="EV16" s="135"/>
      <c r="EW16" s="135"/>
      <c r="EX16" s="135"/>
      <c r="EY16" s="135"/>
      <c r="EZ16" s="135"/>
      <c r="FA16" s="135"/>
      <c r="FB16" s="136"/>
      <c r="FC16" s="137">
        <v>100</v>
      </c>
      <c r="FD16" s="137"/>
      <c r="FE16" s="137"/>
      <c r="FF16" s="137"/>
      <c r="FG16" s="138"/>
      <c r="FH16" s="138"/>
      <c r="FI16" s="137">
        <f t="shared" si="9"/>
        <v>100</v>
      </c>
      <c r="FJ16" s="137">
        <f t="shared" si="10"/>
        <v>10</v>
      </c>
      <c r="FK16" s="139"/>
      <c r="FL16" s="140">
        <v>100</v>
      </c>
      <c r="FM16" s="140"/>
      <c r="FN16" s="140"/>
      <c r="FO16" s="140"/>
      <c r="FP16" s="140"/>
      <c r="FQ16" s="140"/>
      <c r="FR16" s="141">
        <f t="shared" si="11"/>
        <v>100</v>
      </c>
      <c r="FS16" s="141">
        <f t="shared" si="12"/>
        <v>10</v>
      </c>
      <c r="FT16" s="139"/>
      <c r="FU16" s="142">
        <v>100</v>
      </c>
      <c r="FV16" s="142">
        <v>100</v>
      </c>
      <c r="FW16" s="142">
        <v>100</v>
      </c>
      <c r="FX16" s="142">
        <v>99.299999999999997</v>
      </c>
      <c r="FY16" s="142">
        <v>100</v>
      </c>
      <c r="FZ16" s="142"/>
      <c r="GA16" s="143">
        <f t="shared" si="13"/>
        <v>99.859999999999999</v>
      </c>
      <c r="GB16" s="143">
        <f t="shared" si="14"/>
        <v>34.951000000000001</v>
      </c>
      <c r="GC16" s="139"/>
      <c r="GD16" s="144">
        <v>100</v>
      </c>
      <c r="GE16" s="145">
        <v>100</v>
      </c>
      <c r="GF16" s="145"/>
      <c r="GG16" s="145"/>
      <c r="GH16" s="145"/>
      <c r="GI16" s="145"/>
      <c r="GJ16" s="144">
        <f t="shared" si="15"/>
        <v>100</v>
      </c>
      <c r="GK16" s="144">
        <f t="shared" si="16"/>
        <v>45</v>
      </c>
      <c r="GL16" s="139"/>
      <c r="GM16" s="124" t="str">
        <f t="shared" si="17"/>
        <v>SI</v>
      </c>
      <c r="GN16" s="139"/>
      <c r="GO16" s="146">
        <v>67.5</v>
      </c>
      <c r="GP16" s="146" t="str">
        <f t="shared" si="18"/>
        <v>SI</v>
      </c>
      <c r="GQ16" s="146">
        <v>57.5</v>
      </c>
      <c r="GR16" s="146">
        <f t="shared" si="19"/>
        <v>62.5</v>
      </c>
      <c r="GS16" s="139"/>
      <c r="GT16" s="147">
        <f t="shared" si="20"/>
        <v>9.375</v>
      </c>
      <c r="GU16" s="147">
        <f t="shared" si="21"/>
        <v>34.982849999999999</v>
      </c>
      <c r="GV16" s="139"/>
      <c r="GW16" s="148" t="str">
        <f t="shared" si="49"/>
        <v xml:space="preserve">OBANDO MALDONADO JOSE RODOLFO</v>
      </c>
      <c r="GX16" s="149">
        <f t="shared" si="23"/>
        <v>44.359999999999999</v>
      </c>
      <c r="GY16" s="124">
        <f t="shared" si="24"/>
        <v>40</v>
      </c>
      <c r="GZ16" s="149">
        <f t="shared" si="25"/>
        <v>100</v>
      </c>
      <c r="HA16" s="139"/>
      <c r="HB16" s="150">
        <v>100</v>
      </c>
      <c r="HC16" s="150"/>
      <c r="HD16" s="150"/>
      <c r="HE16" s="150"/>
      <c r="HF16" s="150"/>
      <c r="HG16" s="150"/>
      <c r="HH16" s="137">
        <f t="shared" si="26"/>
        <v>100</v>
      </c>
      <c r="HI16" s="137">
        <f t="shared" si="27"/>
        <v>20</v>
      </c>
      <c r="HJ16" s="139"/>
      <c r="HK16" s="140">
        <v>100</v>
      </c>
      <c r="HL16" s="140"/>
      <c r="HM16" s="140"/>
      <c r="HN16" s="140"/>
      <c r="HO16" s="140"/>
      <c r="HP16" s="140"/>
      <c r="HQ16" s="141">
        <f t="shared" si="28"/>
        <v>100</v>
      </c>
      <c r="HR16" s="141">
        <f t="shared" si="29"/>
        <v>10</v>
      </c>
      <c r="HS16" s="139"/>
      <c r="HT16" s="151">
        <v>100</v>
      </c>
      <c r="HU16" s="151">
        <v>100</v>
      </c>
      <c r="HV16" s="151">
        <v>100</v>
      </c>
      <c r="HW16" s="151">
        <v>100</v>
      </c>
      <c r="HX16" s="151"/>
      <c r="HY16" s="152"/>
      <c r="HZ16" s="152">
        <f t="shared" si="30"/>
        <v>100</v>
      </c>
      <c r="IA16" s="152">
        <f t="shared" si="31"/>
        <v>35</v>
      </c>
      <c r="IB16" s="139"/>
      <c r="IC16" s="144">
        <v>100</v>
      </c>
      <c r="ID16" s="144">
        <v>100</v>
      </c>
      <c r="IE16" s="144">
        <v>97.5</v>
      </c>
      <c r="IF16" s="144"/>
      <c r="IG16" s="144"/>
      <c r="IH16" s="144"/>
      <c r="II16" s="144">
        <f t="shared" si="32"/>
        <v>99.166666666666671</v>
      </c>
      <c r="IJ16" s="144">
        <f t="shared" si="33"/>
        <v>34.708333333333336</v>
      </c>
      <c r="IK16" s="139"/>
      <c r="IL16" s="124" t="str">
        <f t="shared" si="34"/>
        <v>SI</v>
      </c>
      <c r="IM16" s="139"/>
      <c r="IN16" s="146">
        <v>100</v>
      </c>
      <c r="IO16" s="146" t="str">
        <f t="shared" si="35"/>
        <v>NO</v>
      </c>
      <c r="IP16" s="146"/>
      <c r="IQ16" s="146">
        <f t="shared" si="36"/>
        <v>100</v>
      </c>
      <c r="IR16" s="139"/>
      <c r="IS16" s="124">
        <f t="shared" si="37"/>
        <v>15</v>
      </c>
      <c r="IT16" s="124">
        <f t="shared" si="38"/>
        <v>34.897916666666667</v>
      </c>
      <c r="IU16" s="139"/>
      <c r="IV16" s="124" t="str">
        <f t="shared" si="50"/>
        <v xml:space="preserve">OBANDO MALDONADO JOSE RODOLFO</v>
      </c>
      <c r="IW16" s="149">
        <f t="shared" si="40"/>
        <v>49.899999999999999</v>
      </c>
      <c r="IX16" s="124">
        <f t="shared" si="41"/>
        <v>30</v>
      </c>
      <c r="IY16" s="149">
        <f t="shared" si="42"/>
        <v>100</v>
      </c>
      <c r="IZ16" s="139"/>
      <c r="JA16" s="124" t="str">
        <f t="shared" si="51"/>
        <v xml:space="preserve">OBANDO MALDONADO JOSE RODOLFO</v>
      </c>
      <c r="JB16" s="149">
        <f t="shared" si="52"/>
        <v>44.359999999999999</v>
      </c>
      <c r="JC16" s="124">
        <f t="shared" si="52"/>
        <v>40</v>
      </c>
      <c r="JD16" s="149">
        <f t="shared" si="52"/>
        <v>100</v>
      </c>
      <c r="JE16" s="149">
        <f t="shared" si="53"/>
        <v>49.899999999999999</v>
      </c>
      <c r="JF16" s="124">
        <f t="shared" si="53"/>
        <v>30</v>
      </c>
      <c r="JG16" s="149">
        <f t="shared" si="53"/>
        <v>100</v>
      </c>
      <c r="JH16" s="149">
        <f t="shared" si="54"/>
        <v>94.259999999999991</v>
      </c>
      <c r="JI16" s="124">
        <f t="shared" si="54"/>
        <v>70</v>
      </c>
      <c r="JJ16" s="124">
        <f t="shared" si="47"/>
        <v>100</v>
      </c>
      <c r="JK16" s="153" t="str">
        <f t="shared" si="48"/>
        <v>APROBADO</v>
      </c>
    </row>
    <row r="17" ht="15">
      <c r="A17" s="124">
        <v>10</v>
      </c>
      <c r="B17" s="154" t="s">
        <v>119</v>
      </c>
      <c r="C17" s="155">
        <v>1217349316</v>
      </c>
      <c r="D17" s="155">
        <v>979838919</v>
      </c>
      <c r="E17" s="156" t="s">
        <v>120</v>
      </c>
      <c r="F17" s="156" t="s">
        <v>104</v>
      </c>
      <c r="G17" s="157" t="s">
        <v>101</v>
      </c>
      <c r="H17" s="130">
        <f t="shared" si="4"/>
        <v>40</v>
      </c>
      <c r="I17" s="131">
        <f t="shared" si="5"/>
        <v>100</v>
      </c>
      <c r="J17" s="132">
        <f t="shared" si="6"/>
        <v>30</v>
      </c>
      <c r="K17" s="132">
        <f t="shared" si="7"/>
        <v>100</v>
      </c>
      <c r="L17" s="133">
        <f t="shared" si="3"/>
        <v>70</v>
      </c>
      <c r="M17" s="134">
        <f t="shared" si="8"/>
        <v>100</v>
      </c>
      <c r="N17" s="158"/>
      <c r="O17" s="135">
        <v>3</v>
      </c>
      <c r="P17" s="135">
        <v>1</v>
      </c>
      <c r="Q17" s="135">
        <v>3</v>
      </c>
      <c r="R17" s="135">
        <v>3</v>
      </c>
      <c r="S17" s="159"/>
      <c r="T17" s="159"/>
      <c r="U17" s="135">
        <v>3</v>
      </c>
      <c r="V17" s="135">
        <v>1</v>
      </c>
      <c r="W17" s="135">
        <v>3</v>
      </c>
      <c r="X17" s="135">
        <v>3</v>
      </c>
      <c r="Y17" s="158"/>
      <c r="Z17" s="158"/>
      <c r="AA17" s="135">
        <v>3</v>
      </c>
      <c r="AB17" s="135">
        <v>1</v>
      </c>
      <c r="AC17" s="135">
        <v>3</v>
      </c>
      <c r="AD17" s="135">
        <v>3</v>
      </c>
      <c r="AE17" s="158"/>
      <c r="AF17" s="158"/>
      <c r="AG17" s="135">
        <v>3</v>
      </c>
      <c r="AH17" s="135">
        <v>1</v>
      </c>
      <c r="AI17" s="135">
        <v>3</v>
      </c>
      <c r="AJ17" s="135">
        <v>3</v>
      </c>
      <c r="AK17" s="158"/>
      <c r="AL17" s="158"/>
      <c r="AM17" s="135"/>
      <c r="AN17" s="135"/>
      <c r="AO17" s="135"/>
      <c r="AP17" s="159"/>
      <c r="AQ17" s="160"/>
      <c r="AR17" s="158"/>
      <c r="AS17" s="135"/>
      <c r="AT17" s="135"/>
      <c r="AU17" s="135"/>
      <c r="AV17" s="159"/>
      <c r="AW17" s="158"/>
      <c r="AX17" s="158"/>
      <c r="AY17" s="135">
        <v>3</v>
      </c>
      <c r="AZ17" s="135">
        <v>1</v>
      </c>
      <c r="BA17" s="135">
        <v>3</v>
      </c>
      <c r="BB17" s="135">
        <v>3</v>
      </c>
      <c r="BC17" s="158"/>
      <c r="BD17" s="158"/>
      <c r="BE17" s="135">
        <v>3</v>
      </c>
      <c r="BF17" s="135">
        <v>1</v>
      </c>
      <c r="BG17" s="135">
        <v>3</v>
      </c>
      <c r="BH17" s="135">
        <v>3</v>
      </c>
      <c r="BI17" s="158"/>
      <c r="BJ17" s="158"/>
      <c r="BK17" s="135">
        <v>3</v>
      </c>
      <c r="BL17" s="135">
        <v>1</v>
      </c>
      <c r="BM17" s="135">
        <v>3</v>
      </c>
      <c r="BN17" s="135">
        <v>3</v>
      </c>
      <c r="BO17" s="158"/>
      <c r="BP17" s="158"/>
      <c r="BQ17" s="135"/>
      <c r="BR17" s="135"/>
      <c r="BS17" s="135"/>
      <c r="BT17" s="158"/>
      <c r="BU17" s="158"/>
      <c r="BV17" s="158"/>
      <c r="BW17" s="135"/>
      <c r="BX17" s="135"/>
      <c r="BY17" s="135"/>
      <c r="BZ17" s="161"/>
      <c r="CA17" s="161"/>
      <c r="CB17" s="158"/>
      <c r="CC17" s="158"/>
      <c r="CD17" s="158"/>
      <c r="CE17" s="158"/>
      <c r="CF17" s="158"/>
      <c r="CG17" s="158"/>
      <c r="CH17" s="158"/>
      <c r="CI17" s="158"/>
      <c r="CJ17" s="158"/>
      <c r="CK17" s="158"/>
      <c r="CL17" s="158"/>
      <c r="CM17" s="158"/>
      <c r="CN17" s="158"/>
      <c r="CO17" s="158"/>
      <c r="CP17" s="158"/>
      <c r="CQ17" s="158"/>
      <c r="CR17" s="158"/>
      <c r="CS17" s="158"/>
      <c r="CT17" s="158"/>
      <c r="CU17" s="158"/>
      <c r="CV17" s="158"/>
      <c r="CW17" s="158"/>
      <c r="CX17" s="158"/>
      <c r="CY17" s="158"/>
      <c r="CZ17" s="158"/>
      <c r="DA17" s="158"/>
      <c r="DB17" s="158"/>
      <c r="DC17" s="158"/>
      <c r="DD17" s="158"/>
      <c r="DE17" s="158"/>
      <c r="DF17" s="158"/>
      <c r="DG17" s="158"/>
      <c r="DH17" s="158"/>
      <c r="DI17" s="158"/>
      <c r="DJ17" s="158"/>
      <c r="DK17" s="158"/>
      <c r="DL17" s="158"/>
      <c r="DM17" s="158"/>
      <c r="DN17" s="158"/>
      <c r="DO17" s="158"/>
      <c r="DP17" s="158"/>
      <c r="DQ17" s="158"/>
      <c r="DR17" s="158"/>
      <c r="DS17" s="158"/>
      <c r="DT17" s="158"/>
      <c r="DU17" s="158"/>
      <c r="DV17" s="158"/>
      <c r="DW17" s="158"/>
      <c r="DX17" s="135"/>
      <c r="DY17" s="135"/>
      <c r="DZ17" s="135"/>
      <c r="EA17" s="135"/>
      <c r="EB17" s="135"/>
      <c r="EC17" s="135"/>
      <c r="ED17" s="135"/>
      <c r="EE17" s="135"/>
      <c r="EF17" s="135"/>
      <c r="EG17" s="135"/>
      <c r="EH17" s="135"/>
      <c r="EI17" s="135"/>
      <c r="EJ17" s="135"/>
      <c r="EK17" s="135"/>
      <c r="EL17" s="135"/>
      <c r="EM17" s="135"/>
      <c r="EN17" s="135"/>
      <c r="EO17" s="135"/>
      <c r="EP17" s="135"/>
      <c r="EQ17" s="135"/>
      <c r="ER17" s="135"/>
      <c r="ES17" s="135"/>
      <c r="ET17" s="135"/>
      <c r="EU17" s="135"/>
      <c r="EV17" s="135"/>
      <c r="EW17" s="135"/>
      <c r="EX17" s="135"/>
      <c r="EY17" s="135"/>
      <c r="EZ17" s="135"/>
      <c r="FA17" s="135"/>
      <c r="FB17" s="136"/>
      <c r="FC17" s="137">
        <v>100</v>
      </c>
      <c r="FD17" s="137"/>
      <c r="FE17" s="137"/>
      <c r="FF17" s="137"/>
      <c r="FG17" s="138"/>
      <c r="FH17" s="138"/>
      <c r="FI17" s="137">
        <f t="shared" si="9"/>
        <v>100</v>
      </c>
      <c r="FJ17" s="137">
        <f t="shared" si="10"/>
        <v>10</v>
      </c>
      <c r="FK17" s="139"/>
      <c r="FL17" s="140">
        <v>100</v>
      </c>
      <c r="FM17" s="140"/>
      <c r="FN17" s="140"/>
      <c r="FO17" s="140"/>
      <c r="FP17" s="140"/>
      <c r="FQ17" s="140"/>
      <c r="FR17" s="141">
        <f t="shared" si="11"/>
        <v>100</v>
      </c>
      <c r="FS17" s="141">
        <f t="shared" si="12"/>
        <v>10</v>
      </c>
      <c r="FT17" s="139"/>
      <c r="FU17" s="142">
        <v>100</v>
      </c>
      <c r="FV17" s="142">
        <v>100</v>
      </c>
      <c r="FW17" s="142">
        <v>100</v>
      </c>
      <c r="FX17" s="142">
        <v>100</v>
      </c>
      <c r="FY17" s="142">
        <v>100</v>
      </c>
      <c r="FZ17" s="142"/>
      <c r="GA17" s="143">
        <f t="shared" si="13"/>
        <v>100</v>
      </c>
      <c r="GB17" s="143">
        <f t="shared" si="14"/>
        <v>35</v>
      </c>
      <c r="GC17" s="139"/>
      <c r="GD17" s="144">
        <v>100</v>
      </c>
      <c r="GE17" s="145">
        <v>30</v>
      </c>
      <c r="GF17" s="145"/>
      <c r="GG17" s="145"/>
      <c r="GH17" s="145"/>
      <c r="GI17" s="145"/>
      <c r="GJ17" s="144">
        <f t="shared" si="15"/>
        <v>65</v>
      </c>
      <c r="GK17" s="144">
        <f t="shared" si="16"/>
        <v>29.25</v>
      </c>
      <c r="GL17" s="139"/>
      <c r="GM17" s="124" t="str">
        <f t="shared" si="17"/>
        <v>NO</v>
      </c>
      <c r="GN17" s="139"/>
      <c r="GO17" s="146">
        <v>48</v>
      </c>
      <c r="GP17" s="146" t="str">
        <f t="shared" si="18"/>
        <v>SI</v>
      </c>
      <c r="GQ17" s="146">
        <v>39.100000000000001</v>
      </c>
      <c r="GR17" s="146">
        <f t="shared" si="19"/>
        <v>43.549999999999997</v>
      </c>
      <c r="GS17" s="139"/>
      <c r="GT17" s="147">
        <f t="shared" si="20"/>
        <v>6.5324999999999998</v>
      </c>
      <c r="GU17" s="147">
        <f t="shared" si="21"/>
        <v>29.487500000000001</v>
      </c>
      <c r="GV17" s="139"/>
      <c r="GW17" s="148" t="str">
        <f t="shared" si="49"/>
        <v xml:space="preserve">ORTIZ ZUÑIGA ANGIE JOSETH</v>
      </c>
      <c r="GX17" s="149">
        <f t="shared" si="23"/>
        <v>36.020000000000003</v>
      </c>
      <c r="GY17" s="124">
        <f t="shared" si="24"/>
        <v>40</v>
      </c>
      <c r="GZ17" s="149">
        <f t="shared" si="25"/>
        <v>100</v>
      </c>
      <c r="HA17" s="139"/>
      <c r="HB17" s="150">
        <v>100</v>
      </c>
      <c r="HC17" s="150"/>
      <c r="HD17" s="150"/>
      <c r="HE17" s="150"/>
      <c r="HF17" s="150"/>
      <c r="HG17" s="150"/>
      <c r="HH17" s="137">
        <f t="shared" si="26"/>
        <v>100</v>
      </c>
      <c r="HI17" s="137">
        <f t="shared" si="27"/>
        <v>20</v>
      </c>
      <c r="HJ17" s="139"/>
      <c r="HK17" s="140">
        <v>100</v>
      </c>
      <c r="HL17" s="140"/>
      <c r="HM17" s="140"/>
      <c r="HN17" s="140"/>
      <c r="HO17" s="140"/>
      <c r="HP17" s="140"/>
      <c r="HQ17" s="141">
        <f t="shared" si="28"/>
        <v>100</v>
      </c>
      <c r="HR17" s="141">
        <f t="shared" si="29"/>
        <v>10</v>
      </c>
      <c r="HS17" s="139"/>
      <c r="HT17" s="151">
        <v>100</v>
      </c>
      <c r="HU17" s="151">
        <v>100</v>
      </c>
      <c r="HV17" s="151">
        <v>100</v>
      </c>
      <c r="HW17" s="151">
        <v>100</v>
      </c>
      <c r="HX17" s="151"/>
      <c r="HY17" s="152"/>
      <c r="HZ17" s="152">
        <f t="shared" si="30"/>
        <v>100</v>
      </c>
      <c r="IA17" s="152">
        <f t="shared" si="31"/>
        <v>35</v>
      </c>
      <c r="IB17" s="139"/>
      <c r="IC17" s="144">
        <v>72</v>
      </c>
      <c r="ID17" s="144">
        <v>100</v>
      </c>
      <c r="IE17" s="144">
        <v>75</v>
      </c>
      <c r="IF17" s="144"/>
      <c r="IG17" s="144"/>
      <c r="IH17" s="144"/>
      <c r="II17" s="144">
        <f t="shared" si="32"/>
        <v>82.333333333333329</v>
      </c>
      <c r="IJ17" s="144">
        <f t="shared" si="33"/>
        <v>28.816666666666663</v>
      </c>
      <c r="IK17" s="139"/>
      <c r="IL17" s="124" t="str">
        <f t="shared" si="34"/>
        <v>NO</v>
      </c>
      <c r="IM17" s="139"/>
      <c r="IN17" s="146">
        <v>100</v>
      </c>
      <c r="IO17" s="146" t="str">
        <f t="shared" si="35"/>
        <v>NO</v>
      </c>
      <c r="IP17" s="146"/>
      <c r="IQ17" s="146">
        <f t="shared" si="36"/>
        <v>100</v>
      </c>
      <c r="IR17" s="139"/>
      <c r="IS17" s="124">
        <f t="shared" si="37"/>
        <v>15</v>
      </c>
      <c r="IT17" s="124">
        <f t="shared" si="38"/>
        <v>32.835833333333333</v>
      </c>
      <c r="IU17" s="139"/>
      <c r="IV17" s="124" t="str">
        <f t="shared" si="50"/>
        <v xml:space="preserve">ORTIZ ZUÑIGA ANGIE JOSETH</v>
      </c>
      <c r="IW17" s="149">
        <f t="shared" si="40"/>
        <v>47.840000000000003</v>
      </c>
      <c r="IX17" s="124">
        <f t="shared" si="41"/>
        <v>30</v>
      </c>
      <c r="IY17" s="149">
        <f t="shared" si="42"/>
        <v>100</v>
      </c>
      <c r="IZ17" s="139"/>
      <c r="JA17" s="124" t="str">
        <f t="shared" si="51"/>
        <v xml:space="preserve">ORTIZ ZUÑIGA ANGIE JOSETH</v>
      </c>
      <c r="JB17" s="149">
        <f t="shared" si="52"/>
        <v>36.020000000000003</v>
      </c>
      <c r="JC17" s="124">
        <f t="shared" si="52"/>
        <v>40</v>
      </c>
      <c r="JD17" s="149">
        <f t="shared" si="52"/>
        <v>100</v>
      </c>
      <c r="JE17" s="149">
        <f t="shared" si="53"/>
        <v>47.840000000000003</v>
      </c>
      <c r="JF17" s="124">
        <f t="shared" si="53"/>
        <v>30</v>
      </c>
      <c r="JG17" s="149">
        <f t="shared" si="53"/>
        <v>100</v>
      </c>
      <c r="JH17" s="149">
        <f t="shared" si="54"/>
        <v>83.860000000000014</v>
      </c>
      <c r="JI17" s="124">
        <f t="shared" si="54"/>
        <v>70</v>
      </c>
      <c r="JJ17" s="124">
        <f t="shared" si="47"/>
        <v>100</v>
      </c>
      <c r="JK17" s="153" t="str">
        <f t="shared" si="48"/>
        <v>APROBADO</v>
      </c>
    </row>
    <row r="18" ht="15">
      <c r="A18" s="124">
        <v>11</v>
      </c>
      <c r="B18" s="154" t="s">
        <v>121</v>
      </c>
      <c r="C18" s="155">
        <v>1522080969</v>
      </c>
      <c r="D18" s="155">
        <v>924132298</v>
      </c>
      <c r="E18" s="156" t="s">
        <v>122</v>
      </c>
      <c r="F18" s="156" t="s">
        <v>104</v>
      </c>
      <c r="G18" s="157" t="s">
        <v>101</v>
      </c>
      <c r="H18" s="130">
        <f t="shared" si="4"/>
        <v>40</v>
      </c>
      <c r="I18" s="131">
        <f t="shared" si="5"/>
        <v>100</v>
      </c>
      <c r="J18" s="132">
        <f t="shared" si="6"/>
        <v>30</v>
      </c>
      <c r="K18" s="132">
        <f t="shared" si="7"/>
        <v>100</v>
      </c>
      <c r="L18" s="133">
        <f t="shared" si="3"/>
        <v>70</v>
      </c>
      <c r="M18" s="134">
        <f t="shared" si="8"/>
        <v>100</v>
      </c>
      <c r="N18" s="158"/>
      <c r="O18" s="135">
        <v>3</v>
      </c>
      <c r="P18" s="135">
        <v>1</v>
      </c>
      <c r="Q18" s="135">
        <v>3</v>
      </c>
      <c r="R18" s="135">
        <v>3</v>
      </c>
      <c r="S18" s="159"/>
      <c r="T18" s="159"/>
      <c r="U18" s="135">
        <v>3</v>
      </c>
      <c r="V18" s="135">
        <v>1</v>
      </c>
      <c r="W18" s="135">
        <v>3</v>
      </c>
      <c r="X18" s="135">
        <v>3</v>
      </c>
      <c r="Y18" s="158"/>
      <c r="Z18" s="158"/>
      <c r="AA18" s="135">
        <v>3</v>
      </c>
      <c r="AB18" s="135">
        <v>1</v>
      </c>
      <c r="AC18" s="135">
        <v>3</v>
      </c>
      <c r="AD18" s="135">
        <v>3</v>
      </c>
      <c r="AE18" s="158"/>
      <c r="AF18" s="158"/>
      <c r="AG18" s="135">
        <v>3</v>
      </c>
      <c r="AH18" s="135">
        <v>1</v>
      </c>
      <c r="AI18" s="135">
        <v>3</v>
      </c>
      <c r="AJ18" s="135">
        <v>3</v>
      </c>
      <c r="AK18" s="158"/>
      <c r="AL18" s="158"/>
      <c r="AM18" s="135"/>
      <c r="AN18" s="135"/>
      <c r="AO18" s="135"/>
      <c r="AP18" s="159"/>
      <c r="AQ18" s="160"/>
      <c r="AR18" s="158"/>
      <c r="AS18" s="135"/>
      <c r="AT18" s="135"/>
      <c r="AU18" s="135"/>
      <c r="AV18" s="159"/>
      <c r="AW18" s="158"/>
      <c r="AX18" s="158"/>
      <c r="AY18" s="135">
        <v>3</v>
      </c>
      <c r="AZ18" s="135">
        <v>1</v>
      </c>
      <c r="BA18" s="135">
        <v>3</v>
      </c>
      <c r="BB18" s="135">
        <v>3</v>
      </c>
      <c r="BC18" s="158"/>
      <c r="BD18" s="158"/>
      <c r="BE18" s="135">
        <v>3</v>
      </c>
      <c r="BF18" s="135">
        <v>1</v>
      </c>
      <c r="BG18" s="135">
        <v>3</v>
      </c>
      <c r="BH18" s="135">
        <v>3</v>
      </c>
      <c r="BI18" s="158"/>
      <c r="BJ18" s="158"/>
      <c r="BK18" s="135">
        <v>3</v>
      </c>
      <c r="BL18" s="135">
        <v>1</v>
      </c>
      <c r="BM18" s="135">
        <v>3</v>
      </c>
      <c r="BN18" s="135">
        <v>3</v>
      </c>
      <c r="BO18" s="158"/>
      <c r="BP18" s="158"/>
      <c r="BQ18" s="135"/>
      <c r="BR18" s="135"/>
      <c r="BS18" s="135"/>
      <c r="BT18" s="158"/>
      <c r="BU18" s="158"/>
      <c r="BV18" s="158"/>
      <c r="BW18" s="135"/>
      <c r="BX18" s="135"/>
      <c r="BY18" s="135"/>
      <c r="BZ18" s="161"/>
      <c r="CA18" s="161"/>
      <c r="CB18" s="158"/>
      <c r="CC18" s="158"/>
      <c r="CD18" s="158"/>
      <c r="CE18" s="158"/>
      <c r="CF18" s="158"/>
      <c r="CG18" s="158"/>
      <c r="CH18" s="158"/>
      <c r="CI18" s="158"/>
      <c r="CJ18" s="158"/>
      <c r="CK18" s="158"/>
      <c r="CL18" s="158"/>
      <c r="CM18" s="158"/>
      <c r="CN18" s="158"/>
      <c r="CO18" s="158"/>
      <c r="CP18" s="158"/>
      <c r="CQ18" s="158"/>
      <c r="CR18" s="158"/>
      <c r="CS18" s="158"/>
      <c r="CT18" s="158"/>
      <c r="CU18" s="158"/>
      <c r="CV18" s="158"/>
      <c r="CW18" s="158"/>
      <c r="CX18" s="158"/>
      <c r="CY18" s="158"/>
      <c r="CZ18" s="158"/>
      <c r="DA18" s="158"/>
      <c r="DB18" s="158"/>
      <c r="DC18" s="158"/>
      <c r="DD18" s="158"/>
      <c r="DE18" s="158"/>
      <c r="DF18" s="158"/>
      <c r="DG18" s="158"/>
      <c r="DH18" s="158"/>
      <c r="DI18" s="158"/>
      <c r="DJ18" s="158"/>
      <c r="DK18" s="158"/>
      <c r="DL18" s="158"/>
      <c r="DM18" s="158"/>
      <c r="DN18" s="158"/>
      <c r="DO18" s="158"/>
      <c r="DP18" s="158"/>
      <c r="DQ18" s="158"/>
      <c r="DR18" s="158"/>
      <c r="DS18" s="158"/>
      <c r="DT18" s="158"/>
      <c r="DU18" s="158"/>
      <c r="DV18" s="158"/>
      <c r="DW18" s="158"/>
      <c r="DX18" s="135"/>
      <c r="DY18" s="135"/>
      <c r="DZ18" s="135"/>
      <c r="EA18" s="135"/>
      <c r="EB18" s="135"/>
      <c r="EC18" s="135"/>
      <c r="ED18" s="135"/>
      <c r="EE18" s="135"/>
      <c r="EF18" s="135"/>
      <c r="EG18" s="135"/>
      <c r="EH18" s="135"/>
      <c r="EI18" s="135"/>
      <c r="EJ18" s="135"/>
      <c r="EK18" s="135"/>
      <c r="EL18" s="135"/>
      <c r="EM18" s="135"/>
      <c r="EN18" s="135"/>
      <c r="EO18" s="135"/>
      <c r="EP18" s="135"/>
      <c r="EQ18" s="135"/>
      <c r="ER18" s="135"/>
      <c r="ES18" s="135"/>
      <c r="ET18" s="135"/>
      <c r="EU18" s="135"/>
      <c r="EV18" s="135"/>
      <c r="EW18" s="135"/>
      <c r="EX18" s="135"/>
      <c r="EY18" s="135"/>
      <c r="EZ18" s="135"/>
      <c r="FA18" s="135"/>
      <c r="FB18" s="136"/>
      <c r="FC18" s="137">
        <v>100</v>
      </c>
      <c r="FD18" s="137"/>
      <c r="FE18" s="137"/>
      <c r="FF18" s="137"/>
      <c r="FG18" s="138"/>
      <c r="FH18" s="138"/>
      <c r="FI18" s="137">
        <f t="shared" si="9"/>
        <v>100</v>
      </c>
      <c r="FJ18" s="137">
        <f t="shared" si="10"/>
        <v>10</v>
      </c>
      <c r="FK18" s="139"/>
      <c r="FL18" s="140">
        <v>100</v>
      </c>
      <c r="FM18" s="140"/>
      <c r="FN18" s="140"/>
      <c r="FO18" s="140"/>
      <c r="FP18" s="140"/>
      <c r="FQ18" s="140"/>
      <c r="FR18" s="141">
        <f t="shared" si="11"/>
        <v>100</v>
      </c>
      <c r="FS18" s="141">
        <f t="shared" si="12"/>
        <v>10</v>
      </c>
      <c r="FT18" s="139"/>
      <c r="FU18" s="142">
        <v>100</v>
      </c>
      <c r="FV18" s="142">
        <v>100</v>
      </c>
      <c r="FW18" s="142">
        <v>90</v>
      </c>
      <c r="FX18" s="142">
        <v>98.299999999999997</v>
      </c>
      <c r="FY18" s="142">
        <v>100</v>
      </c>
      <c r="FZ18" s="142"/>
      <c r="GA18" s="143">
        <f t="shared" si="13"/>
        <v>97.659999999999997</v>
      </c>
      <c r="GB18" s="143">
        <f t="shared" si="14"/>
        <v>34.180999999999997</v>
      </c>
      <c r="GC18" s="139"/>
      <c r="GD18" s="144">
        <v>100</v>
      </c>
      <c r="GE18" s="145">
        <v>76</v>
      </c>
      <c r="GF18" s="145"/>
      <c r="GG18" s="145"/>
      <c r="GH18" s="145"/>
      <c r="GI18" s="145"/>
      <c r="GJ18" s="144">
        <f t="shared" si="15"/>
        <v>88</v>
      </c>
      <c r="GK18" s="144">
        <f t="shared" si="16"/>
        <v>39.600000000000001</v>
      </c>
      <c r="GL18" s="139"/>
      <c r="GM18" s="124" t="str">
        <f t="shared" si="17"/>
        <v>NO</v>
      </c>
      <c r="GN18" s="139"/>
      <c r="GO18" s="146">
        <v>75</v>
      </c>
      <c r="GP18" s="146" t="str">
        <f t="shared" si="18"/>
        <v>NO</v>
      </c>
      <c r="GQ18" s="146"/>
      <c r="GR18" s="146">
        <f t="shared" si="19"/>
        <v>75</v>
      </c>
      <c r="GS18" s="139"/>
      <c r="GT18" s="147">
        <f t="shared" si="20"/>
        <v>11.25</v>
      </c>
      <c r="GU18" s="147">
        <f t="shared" si="21"/>
        <v>32.823349999999998</v>
      </c>
      <c r="GV18" s="139"/>
      <c r="GW18" s="148" t="str">
        <f t="shared" si="49"/>
        <v xml:space="preserve">POZO SANCHEZ ROGER ELIAS</v>
      </c>
      <c r="GX18" s="149">
        <f t="shared" si="23"/>
        <v>44.07</v>
      </c>
      <c r="GY18" s="124">
        <f t="shared" si="24"/>
        <v>40</v>
      </c>
      <c r="GZ18" s="149">
        <f t="shared" si="25"/>
        <v>100</v>
      </c>
      <c r="HA18" s="139"/>
      <c r="HB18" s="150">
        <v>100</v>
      </c>
      <c r="HC18" s="150"/>
      <c r="HD18" s="150"/>
      <c r="HE18" s="150"/>
      <c r="HF18" s="150"/>
      <c r="HG18" s="150"/>
      <c r="HH18" s="137">
        <f t="shared" si="26"/>
        <v>100</v>
      </c>
      <c r="HI18" s="137">
        <f t="shared" si="27"/>
        <v>20</v>
      </c>
      <c r="HJ18" s="139"/>
      <c r="HK18" s="140">
        <v>100</v>
      </c>
      <c r="HL18" s="140"/>
      <c r="HM18" s="140"/>
      <c r="HN18" s="140"/>
      <c r="HO18" s="140"/>
      <c r="HP18" s="140"/>
      <c r="HQ18" s="141">
        <f t="shared" si="28"/>
        <v>100</v>
      </c>
      <c r="HR18" s="141">
        <f t="shared" si="29"/>
        <v>10</v>
      </c>
      <c r="HS18" s="139"/>
      <c r="HT18" s="151">
        <v>100</v>
      </c>
      <c r="HU18" s="151">
        <v>100</v>
      </c>
      <c r="HV18" s="151">
        <v>100</v>
      </c>
      <c r="HW18" s="151">
        <v>100</v>
      </c>
      <c r="HX18" s="151"/>
      <c r="HY18" s="152"/>
      <c r="HZ18" s="152">
        <f t="shared" si="30"/>
        <v>100</v>
      </c>
      <c r="IA18" s="152">
        <f t="shared" si="31"/>
        <v>35</v>
      </c>
      <c r="IB18" s="139"/>
      <c r="IC18" s="144">
        <v>86.5</v>
      </c>
      <c r="ID18" s="144">
        <v>100</v>
      </c>
      <c r="IE18" s="144">
        <v>99.5</v>
      </c>
      <c r="IF18" s="144"/>
      <c r="IG18" s="144"/>
      <c r="IH18" s="144"/>
      <c r="II18" s="144">
        <f t="shared" si="32"/>
        <v>95.333333333333329</v>
      </c>
      <c r="IJ18" s="144">
        <f t="shared" si="33"/>
        <v>33.36666666666666</v>
      </c>
      <c r="IK18" s="139"/>
      <c r="IL18" s="124" t="str">
        <f t="shared" si="34"/>
        <v>SI</v>
      </c>
      <c r="IM18" s="139"/>
      <c r="IN18" s="146">
        <v>100</v>
      </c>
      <c r="IO18" s="146" t="str">
        <f t="shared" si="35"/>
        <v>NO</v>
      </c>
      <c r="IP18" s="146"/>
      <c r="IQ18" s="146">
        <f t="shared" si="36"/>
        <v>100</v>
      </c>
      <c r="IR18" s="139"/>
      <c r="IS18" s="124">
        <f t="shared" si="37"/>
        <v>15</v>
      </c>
      <c r="IT18" s="124">
        <f t="shared" si="38"/>
        <v>34.428333333333327</v>
      </c>
      <c r="IU18" s="139"/>
      <c r="IV18" s="124" t="str">
        <f t="shared" si="50"/>
        <v xml:space="preserve">POZO SANCHEZ ROGER ELIAS</v>
      </c>
      <c r="IW18" s="149">
        <f t="shared" si="40"/>
        <v>49.43</v>
      </c>
      <c r="IX18" s="124">
        <f t="shared" si="41"/>
        <v>30</v>
      </c>
      <c r="IY18" s="149">
        <f t="shared" si="42"/>
        <v>100</v>
      </c>
      <c r="IZ18" s="139"/>
      <c r="JA18" s="124" t="str">
        <f t="shared" si="51"/>
        <v xml:space="preserve">POZO SANCHEZ ROGER ELIAS</v>
      </c>
      <c r="JB18" s="149">
        <f t="shared" si="52"/>
        <v>44.07</v>
      </c>
      <c r="JC18" s="124">
        <f t="shared" si="52"/>
        <v>40</v>
      </c>
      <c r="JD18" s="149">
        <f t="shared" si="52"/>
        <v>100</v>
      </c>
      <c r="JE18" s="149">
        <f t="shared" si="53"/>
        <v>49.43</v>
      </c>
      <c r="JF18" s="124">
        <f t="shared" si="53"/>
        <v>30</v>
      </c>
      <c r="JG18" s="149">
        <f t="shared" si="53"/>
        <v>100</v>
      </c>
      <c r="JH18" s="149">
        <f t="shared" si="54"/>
        <v>93.5</v>
      </c>
      <c r="JI18" s="124">
        <f t="shared" si="54"/>
        <v>70</v>
      </c>
      <c r="JJ18" s="124">
        <f t="shared" si="47"/>
        <v>100</v>
      </c>
      <c r="JK18" s="153" t="str">
        <f t="shared" si="48"/>
        <v>APROBADO</v>
      </c>
    </row>
    <row r="19" ht="15">
      <c r="A19" s="124">
        <v>12</v>
      </c>
      <c r="B19" s="154" t="s">
        <v>123</v>
      </c>
      <c r="C19" s="155">
        <v>1750159896</v>
      </c>
      <c r="D19" s="155">
        <v>984492771</v>
      </c>
      <c r="E19" s="156" t="s">
        <v>124</v>
      </c>
      <c r="F19" s="156" t="s">
        <v>104</v>
      </c>
      <c r="G19" s="157" t="s">
        <v>101</v>
      </c>
      <c r="H19" s="130">
        <f t="shared" si="4"/>
        <v>40</v>
      </c>
      <c r="I19" s="131">
        <f t="shared" si="5"/>
        <v>100</v>
      </c>
      <c r="J19" s="132">
        <f t="shared" si="6"/>
        <v>30</v>
      </c>
      <c r="K19" s="132">
        <f t="shared" si="7"/>
        <v>100</v>
      </c>
      <c r="L19" s="133">
        <f t="shared" si="3"/>
        <v>70</v>
      </c>
      <c r="M19" s="134">
        <f t="shared" si="8"/>
        <v>100</v>
      </c>
      <c r="N19" s="158"/>
      <c r="O19" s="135">
        <v>3</v>
      </c>
      <c r="P19" s="135">
        <v>1</v>
      </c>
      <c r="Q19" s="135">
        <v>3</v>
      </c>
      <c r="R19" s="135">
        <v>3</v>
      </c>
      <c r="S19" s="159"/>
      <c r="T19" s="159"/>
      <c r="U19" s="135">
        <v>3</v>
      </c>
      <c r="V19" s="135">
        <v>1</v>
      </c>
      <c r="W19" s="135">
        <v>3</v>
      </c>
      <c r="X19" s="135">
        <v>3</v>
      </c>
      <c r="Y19" s="158"/>
      <c r="Z19" s="158"/>
      <c r="AA19" s="135">
        <v>3</v>
      </c>
      <c r="AB19" s="135">
        <v>1</v>
      </c>
      <c r="AC19" s="135">
        <v>3</v>
      </c>
      <c r="AD19" s="135">
        <v>3</v>
      </c>
      <c r="AE19" s="158"/>
      <c r="AF19" s="158"/>
      <c r="AG19" s="135">
        <v>3</v>
      </c>
      <c r="AH19" s="135">
        <v>1</v>
      </c>
      <c r="AI19" s="135">
        <v>3</v>
      </c>
      <c r="AJ19" s="135">
        <v>3</v>
      </c>
      <c r="AK19" s="158"/>
      <c r="AL19" s="158"/>
      <c r="AM19" s="135"/>
      <c r="AN19" s="135"/>
      <c r="AO19" s="135"/>
      <c r="AP19" s="159"/>
      <c r="AQ19" s="160"/>
      <c r="AR19" s="158"/>
      <c r="AS19" s="135"/>
      <c r="AT19" s="135"/>
      <c r="AU19" s="135"/>
      <c r="AV19" s="159"/>
      <c r="AW19" s="158"/>
      <c r="AX19" s="158"/>
      <c r="AY19" s="135">
        <v>3</v>
      </c>
      <c r="AZ19" s="135">
        <v>1</v>
      </c>
      <c r="BA19" s="135">
        <v>3</v>
      </c>
      <c r="BB19" s="135">
        <v>3</v>
      </c>
      <c r="BC19" s="158"/>
      <c r="BD19" s="158"/>
      <c r="BE19" s="135">
        <v>3</v>
      </c>
      <c r="BF19" s="135">
        <v>1</v>
      </c>
      <c r="BG19" s="135">
        <v>3</v>
      </c>
      <c r="BH19" s="135">
        <v>3</v>
      </c>
      <c r="BI19" s="158"/>
      <c r="BJ19" s="158"/>
      <c r="BK19" s="135">
        <v>3</v>
      </c>
      <c r="BL19" s="135">
        <v>1</v>
      </c>
      <c r="BM19" s="135">
        <v>3</v>
      </c>
      <c r="BN19" s="135">
        <v>3</v>
      </c>
      <c r="BO19" s="158"/>
      <c r="BP19" s="158"/>
      <c r="BQ19" s="135"/>
      <c r="BR19" s="135"/>
      <c r="BS19" s="135"/>
      <c r="BT19" s="158"/>
      <c r="BU19" s="158"/>
      <c r="BV19" s="158"/>
      <c r="BW19" s="135"/>
      <c r="BX19" s="135"/>
      <c r="BY19" s="135"/>
      <c r="BZ19" s="161"/>
      <c r="CA19" s="161"/>
      <c r="CB19" s="158"/>
      <c r="CC19" s="158"/>
      <c r="CD19" s="158"/>
      <c r="CE19" s="158"/>
      <c r="CF19" s="158"/>
      <c r="CG19" s="158"/>
      <c r="CH19" s="158"/>
      <c r="CI19" s="158"/>
      <c r="CJ19" s="158"/>
      <c r="CK19" s="158"/>
      <c r="CL19" s="158"/>
      <c r="CM19" s="158"/>
      <c r="CN19" s="158"/>
      <c r="CO19" s="158"/>
      <c r="CP19" s="158"/>
      <c r="CQ19" s="158"/>
      <c r="CR19" s="158"/>
      <c r="CS19" s="158"/>
      <c r="CT19" s="158"/>
      <c r="CU19" s="158"/>
      <c r="CV19" s="158"/>
      <c r="CW19" s="158"/>
      <c r="CX19" s="158"/>
      <c r="CY19" s="158"/>
      <c r="CZ19" s="158"/>
      <c r="DA19" s="158"/>
      <c r="DB19" s="158"/>
      <c r="DC19" s="158"/>
      <c r="DD19" s="158"/>
      <c r="DE19" s="158"/>
      <c r="DF19" s="158"/>
      <c r="DG19" s="158"/>
      <c r="DH19" s="158"/>
      <c r="DI19" s="158"/>
      <c r="DJ19" s="158"/>
      <c r="DK19" s="158"/>
      <c r="DL19" s="158"/>
      <c r="DM19" s="158"/>
      <c r="DN19" s="158"/>
      <c r="DO19" s="158"/>
      <c r="DP19" s="158"/>
      <c r="DQ19" s="158"/>
      <c r="DR19" s="158"/>
      <c r="DS19" s="158"/>
      <c r="DT19" s="158"/>
      <c r="DU19" s="158"/>
      <c r="DV19" s="158"/>
      <c r="DW19" s="158"/>
      <c r="DX19" s="135"/>
      <c r="DY19" s="135"/>
      <c r="DZ19" s="135"/>
      <c r="EA19" s="135"/>
      <c r="EB19" s="135"/>
      <c r="EC19" s="135"/>
      <c r="ED19" s="135"/>
      <c r="EE19" s="135"/>
      <c r="EF19" s="135"/>
      <c r="EG19" s="135"/>
      <c r="EH19" s="135"/>
      <c r="EI19" s="135"/>
      <c r="EJ19" s="135"/>
      <c r="EK19" s="135"/>
      <c r="EL19" s="135"/>
      <c r="EM19" s="135"/>
      <c r="EN19" s="135"/>
      <c r="EO19" s="135"/>
      <c r="EP19" s="135"/>
      <c r="EQ19" s="135"/>
      <c r="ER19" s="135"/>
      <c r="ES19" s="135"/>
      <c r="ET19" s="135"/>
      <c r="EU19" s="135"/>
      <c r="EV19" s="135"/>
      <c r="EW19" s="135"/>
      <c r="EX19" s="135"/>
      <c r="EY19" s="135"/>
      <c r="EZ19" s="135"/>
      <c r="FA19" s="135"/>
      <c r="FB19" s="136"/>
      <c r="FC19" s="137">
        <v>100</v>
      </c>
      <c r="FD19" s="137"/>
      <c r="FE19" s="137"/>
      <c r="FF19" s="137"/>
      <c r="FG19" s="138"/>
      <c r="FH19" s="138"/>
      <c r="FI19" s="137">
        <f t="shared" si="9"/>
        <v>100</v>
      </c>
      <c r="FJ19" s="137">
        <f t="shared" si="10"/>
        <v>10</v>
      </c>
      <c r="FK19" s="139"/>
      <c r="FL19" s="140">
        <v>100</v>
      </c>
      <c r="FM19" s="140"/>
      <c r="FN19" s="140"/>
      <c r="FO19" s="140"/>
      <c r="FP19" s="140"/>
      <c r="FQ19" s="140"/>
      <c r="FR19" s="141">
        <f t="shared" si="11"/>
        <v>100</v>
      </c>
      <c r="FS19" s="141">
        <f t="shared" si="12"/>
        <v>10</v>
      </c>
      <c r="FT19" s="139"/>
      <c r="FU19" s="142">
        <v>100</v>
      </c>
      <c r="FV19" s="142">
        <v>100</v>
      </c>
      <c r="FW19" s="142">
        <v>95</v>
      </c>
      <c r="FX19" s="142">
        <v>94</v>
      </c>
      <c r="FY19" s="142">
        <v>100</v>
      </c>
      <c r="FZ19" s="142"/>
      <c r="GA19" s="143">
        <f t="shared" si="13"/>
        <v>97.799999999999997</v>
      </c>
      <c r="GB19" s="143">
        <f t="shared" si="14"/>
        <v>34.229999999999997</v>
      </c>
      <c r="GC19" s="139"/>
      <c r="GD19" s="144">
        <v>100</v>
      </c>
      <c r="GE19" s="145">
        <v>95</v>
      </c>
      <c r="GF19" s="145"/>
      <c r="GG19" s="145"/>
      <c r="GH19" s="145"/>
      <c r="GI19" s="145"/>
      <c r="GJ19" s="144">
        <f t="shared" si="15"/>
        <v>97.5</v>
      </c>
      <c r="GK19" s="144">
        <f t="shared" si="16"/>
        <v>43.875</v>
      </c>
      <c r="GL19" s="139"/>
      <c r="GM19" s="124" t="str">
        <f t="shared" si="17"/>
        <v>SI</v>
      </c>
      <c r="GN19" s="139"/>
      <c r="GO19" s="146">
        <v>84</v>
      </c>
      <c r="GP19" s="146" t="str">
        <f t="shared" si="18"/>
        <v>NO</v>
      </c>
      <c r="GQ19" s="146"/>
      <c r="GR19" s="146">
        <f t="shared" si="19"/>
        <v>84</v>
      </c>
      <c r="GS19" s="139"/>
      <c r="GT19" s="147">
        <f t="shared" si="20"/>
        <v>12.6</v>
      </c>
      <c r="GU19" s="147">
        <f t="shared" si="21"/>
        <v>34.336749999999995</v>
      </c>
      <c r="GV19" s="139"/>
      <c r="GW19" s="148" t="str">
        <f t="shared" si="49"/>
        <v xml:space="preserve">QUISHPE JIMENEZ WENDY JACQUELINE</v>
      </c>
      <c r="GX19" s="149">
        <f t="shared" si="23"/>
        <v>46.939999999999998</v>
      </c>
      <c r="GY19" s="124">
        <f t="shared" si="24"/>
        <v>40</v>
      </c>
      <c r="GZ19" s="149">
        <f t="shared" si="25"/>
        <v>100</v>
      </c>
      <c r="HA19" s="139"/>
      <c r="HB19" s="150">
        <v>100</v>
      </c>
      <c r="HC19" s="150"/>
      <c r="HD19" s="150"/>
      <c r="HE19" s="150"/>
      <c r="HF19" s="150"/>
      <c r="HG19" s="150"/>
      <c r="HH19" s="137">
        <f t="shared" si="26"/>
        <v>100</v>
      </c>
      <c r="HI19" s="137">
        <f t="shared" si="27"/>
        <v>20</v>
      </c>
      <c r="HJ19" s="139"/>
      <c r="HK19" s="140">
        <v>100</v>
      </c>
      <c r="HL19" s="140"/>
      <c r="HM19" s="140"/>
      <c r="HN19" s="140"/>
      <c r="HO19" s="140"/>
      <c r="HP19" s="140"/>
      <c r="HQ19" s="141">
        <f t="shared" si="28"/>
        <v>100</v>
      </c>
      <c r="HR19" s="141">
        <f t="shared" si="29"/>
        <v>10</v>
      </c>
      <c r="HS19" s="139"/>
      <c r="HT19" s="151">
        <v>100</v>
      </c>
      <c r="HU19" s="151">
        <v>100</v>
      </c>
      <c r="HV19" s="151">
        <v>100</v>
      </c>
      <c r="HW19" s="151">
        <v>100</v>
      </c>
      <c r="HX19" s="151"/>
      <c r="HY19" s="152"/>
      <c r="HZ19" s="152">
        <f t="shared" si="30"/>
        <v>100</v>
      </c>
      <c r="IA19" s="152">
        <f t="shared" si="31"/>
        <v>35</v>
      </c>
      <c r="IB19" s="139"/>
      <c r="IC19" s="144">
        <v>100</v>
      </c>
      <c r="ID19" s="144">
        <v>100</v>
      </c>
      <c r="IE19" s="144">
        <v>99.5</v>
      </c>
      <c r="IF19" s="144"/>
      <c r="IG19" s="144"/>
      <c r="IH19" s="144"/>
      <c r="II19" s="144">
        <f t="shared" si="32"/>
        <v>99.833333333333329</v>
      </c>
      <c r="IJ19" s="144">
        <f t="shared" si="33"/>
        <v>34.941666666666663</v>
      </c>
      <c r="IK19" s="139"/>
      <c r="IL19" s="124" t="str">
        <f t="shared" si="34"/>
        <v>SI</v>
      </c>
      <c r="IM19" s="139"/>
      <c r="IN19" s="146">
        <v>90</v>
      </c>
      <c r="IO19" s="146" t="str">
        <f t="shared" si="35"/>
        <v>NO</v>
      </c>
      <c r="IP19" s="146"/>
      <c r="IQ19" s="146">
        <f t="shared" si="36"/>
        <v>90</v>
      </c>
      <c r="IR19" s="139"/>
      <c r="IS19" s="124">
        <f t="shared" si="37"/>
        <v>13.5</v>
      </c>
      <c r="IT19" s="124">
        <f t="shared" si="38"/>
        <v>34.979583333333331</v>
      </c>
      <c r="IU19" s="139"/>
      <c r="IV19" s="124" t="str">
        <f t="shared" si="50"/>
        <v xml:space="preserve">QUISHPE JIMENEZ WENDY JACQUELINE</v>
      </c>
      <c r="IW19" s="149">
        <f t="shared" si="40"/>
        <v>48.479999999999997</v>
      </c>
      <c r="IX19" s="124">
        <f t="shared" si="41"/>
        <v>30</v>
      </c>
      <c r="IY19" s="149">
        <f t="shared" si="42"/>
        <v>100</v>
      </c>
      <c r="IZ19" s="139"/>
      <c r="JA19" s="124" t="str">
        <f t="shared" si="51"/>
        <v xml:space="preserve">QUISHPE JIMENEZ WENDY JACQUELINE</v>
      </c>
      <c r="JB19" s="149">
        <f t="shared" si="52"/>
        <v>46.939999999999998</v>
      </c>
      <c r="JC19" s="124">
        <f t="shared" si="52"/>
        <v>40</v>
      </c>
      <c r="JD19" s="149">
        <f t="shared" si="52"/>
        <v>100</v>
      </c>
      <c r="JE19" s="149">
        <f t="shared" si="53"/>
        <v>48.479999999999997</v>
      </c>
      <c r="JF19" s="124">
        <f t="shared" si="53"/>
        <v>30</v>
      </c>
      <c r="JG19" s="149">
        <f t="shared" si="53"/>
        <v>100</v>
      </c>
      <c r="JH19" s="149">
        <f t="shared" si="54"/>
        <v>95.419999999999987</v>
      </c>
      <c r="JI19" s="124">
        <f t="shared" si="54"/>
        <v>70</v>
      </c>
      <c r="JJ19" s="124">
        <f t="shared" si="47"/>
        <v>100</v>
      </c>
      <c r="JK19" s="153" t="str">
        <f t="shared" si="48"/>
        <v>APROBADO</v>
      </c>
    </row>
    <row r="20" ht="15">
      <c r="A20" s="124">
        <v>13</v>
      </c>
      <c r="B20" s="154" t="s">
        <v>125</v>
      </c>
      <c r="C20" s="155">
        <v>1726894316</v>
      </c>
      <c r="D20" s="155">
        <v>989358810</v>
      </c>
      <c r="E20" s="156" t="s">
        <v>126</v>
      </c>
      <c r="F20" s="156" t="s">
        <v>104</v>
      </c>
      <c r="G20" s="157" t="s">
        <v>101</v>
      </c>
      <c r="H20" s="130">
        <f t="shared" si="4"/>
        <v>40</v>
      </c>
      <c r="I20" s="131">
        <f t="shared" si="5"/>
        <v>100</v>
      </c>
      <c r="J20" s="132">
        <f t="shared" si="6"/>
        <v>30</v>
      </c>
      <c r="K20" s="132">
        <f t="shared" si="7"/>
        <v>100</v>
      </c>
      <c r="L20" s="133">
        <f t="shared" si="3"/>
        <v>70</v>
      </c>
      <c r="M20" s="134">
        <f t="shared" si="8"/>
        <v>100</v>
      </c>
      <c r="N20" s="158"/>
      <c r="O20" s="135">
        <v>3</v>
      </c>
      <c r="P20" s="135">
        <v>1</v>
      </c>
      <c r="Q20" s="135">
        <v>3</v>
      </c>
      <c r="R20" s="135">
        <v>3</v>
      </c>
      <c r="S20" s="159"/>
      <c r="T20" s="159"/>
      <c r="U20" s="135">
        <v>3</v>
      </c>
      <c r="V20" s="135">
        <v>1</v>
      </c>
      <c r="W20" s="135">
        <v>3</v>
      </c>
      <c r="X20" s="135">
        <v>3</v>
      </c>
      <c r="Y20" s="158"/>
      <c r="Z20" s="158"/>
      <c r="AA20" s="135">
        <v>3</v>
      </c>
      <c r="AB20" s="135">
        <v>1</v>
      </c>
      <c r="AC20" s="135">
        <v>3</v>
      </c>
      <c r="AD20" s="135">
        <v>3</v>
      </c>
      <c r="AE20" s="158"/>
      <c r="AF20" s="158"/>
      <c r="AG20" s="135">
        <v>3</v>
      </c>
      <c r="AH20" s="135">
        <v>1</v>
      </c>
      <c r="AI20" s="135">
        <v>3</v>
      </c>
      <c r="AJ20" s="135">
        <v>3</v>
      </c>
      <c r="AK20" s="158"/>
      <c r="AL20" s="158"/>
      <c r="AM20" s="135"/>
      <c r="AN20" s="135"/>
      <c r="AO20" s="135"/>
      <c r="AP20" s="159"/>
      <c r="AQ20" s="160"/>
      <c r="AR20" s="158"/>
      <c r="AS20" s="135"/>
      <c r="AT20" s="135"/>
      <c r="AU20" s="135"/>
      <c r="AV20" s="159"/>
      <c r="AW20" s="158"/>
      <c r="AX20" s="158"/>
      <c r="AY20" s="135">
        <v>3</v>
      </c>
      <c r="AZ20" s="135">
        <v>1</v>
      </c>
      <c r="BA20" s="135">
        <v>3</v>
      </c>
      <c r="BB20" s="135">
        <v>3</v>
      </c>
      <c r="BC20" s="158"/>
      <c r="BD20" s="158"/>
      <c r="BE20" s="135">
        <v>3</v>
      </c>
      <c r="BF20" s="135">
        <v>1</v>
      </c>
      <c r="BG20" s="135">
        <v>3</v>
      </c>
      <c r="BH20" s="135">
        <v>3</v>
      </c>
      <c r="BI20" s="158"/>
      <c r="BJ20" s="158"/>
      <c r="BK20" s="135">
        <v>3</v>
      </c>
      <c r="BL20" s="135">
        <v>1</v>
      </c>
      <c r="BM20" s="135">
        <v>3</v>
      </c>
      <c r="BN20" s="135">
        <v>3</v>
      </c>
      <c r="BO20" s="158"/>
      <c r="BP20" s="158"/>
      <c r="BQ20" s="135"/>
      <c r="BR20" s="135"/>
      <c r="BS20" s="135"/>
      <c r="BT20" s="158"/>
      <c r="BU20" s="158"/>
      <c r="BV20" s="158"/>
      <c r="BW20" s="135"/>
      <c r="BX20" s="135"/>
      <c r="BY20" s="135"/>
      <c r="BZ20" s="161"/>
      <c r="CA20" s="161"/>
      <c r="CB20" s="158"/>
      <c r="CC20" s="158"/>
      <c r="CD20" s="158"/>
      <c r="CE20" s="158"/>
      <c r="CF20" s="158"/>
      <c r="CG20" s="158"/>
      <c r="CH20" s="158"/>
      <c r="CI20" s="158"/>
      <c r="CJ20" s="158"/>
      <c r="CK20" s="158"/>
      <c r="CL20" s="158"/>
      <c r="CM20" s="158"/>
      <c r="CN20" s="158"/>
      <c r="CO20" s="158"/>
      <c r="CP20" s="158"/>
      <c r="CQ20" s="158"/>
      <c r="CR20" s="158"/>
      <c r="CS20" s="158"/>
      <c r="CT20" s="158"/>
      <c r="CU20" s="158"/>
      <c r="CV20" s="158"/>
      <c r="CW20" s="158"/>
      <c r="CX20" s="158"/>
      <c r="CY20" s="158"/>
      <c r="CZ20" s="158"/>
      <c r="DA20" s="158"/>
      <c r="DB20" s="158"/>
      <c r="DC20" s="158"/>
      <c r="DD20" s="158"/>
      <c r="DE20" s="158"/>
      <c r="DF20" s="158"/>
      <c r="DG20" s="158"/>
      <c r="DH20" s="158"/>
      <c r="DI20" s="158"/>
      <c r="DJ20" s="158"/>
      <c r="DK20" s="158"/>
      <c r="DL20" s="158"/>
      <c r="DM20" s="158"/>
      <c r="DN20" s="158"/>
      <c r="DO20" s="158"/>
      <c r="DP20" s="158"/>
      <c r="DQ20" s="158"/>
      <c r="DR20" s="158"/>
      <c r="DS20" s="158"/>
      <c r="DT20" s="158"/>
      <c r="DU20" s="158"/>
      <c r="DV20" s="158"/>
      <c r="DW20" s="158"/>
      <c r="DX20" s="135"/>
      <c r="DY20" s="135"/>
      <c r="DZ20" s="135"/>
      <c r="EA20" s="135"/>
      <c r="EB20" s="135"/>
      <c r="EC20" s="135"/>
      <c r="ED20" s="135"/>
      <c r="EE20" s="135"/>
      <c r="EF20" s="135"/>
      <c r="EG20" s="135"/>
      <c r="EH20" s="135"/>
      <c r="EI20" s="135"/>
      <c r="EJ20" s="135"/>
      <c r="EK20" s="135"/>
      <c r="EL20" s="135"/>
      <c r="EM20" s="135"/>
      <c r="EN20" s="135"/>
      <c r="EO20" s="135"/>
      <c r="EP20" s="135"/>
      <c r="EQ20" s="135"/>
      <c r="ER20" s="135"/>
      <c r="ES20" s="135"/>
      <c r="ET20" s="135"/>
      <c r="EU20" s="135"/>
      <c r="EV20" s="135"/>
      <c r="EW20" s="135"/>
      <c r="EX20" s="135"/>
      <c r="EY20" s="135"/>
      <c r="EZ20" s="135"/>
      <c r="FA20" s="135"/>
      <c r="FB20" s="136"/>
      <c r="FC20" s="137">
        <v>100</v>
      </c>
      <c r="FD20" s="137"/>
      <c r="FE20" s="137"/>
      <c r="FF20" s="137"/>
      <c r="FG20" s="138"/>
      <c r="FH20" s="138"/>
      <c r="FI20" s="137">
        <f t="shared" si="9"/>
        <v>100</v>
      </c>
      <c r="FJ20" s="137">
        <f t="shared" si="10"/>
        <v>10</v>
      </c>
      <c r="FK20" s="139"/>
      <c r="FL20" s="140">
        <v>100</v>
      </c>
      <c r="FM20" s="140"/>
      <c r="FN20" s="140"/>
      <c r="FO20" s="140"/>
      <c r="FP20" s="140"/>
      <c r="FQ20" s="140"/>
      <c r="FR20" s="141">
        <f t="shared" si="11"/>
        <v>100</v>
      </c>
      <c r="FS20" s="141">
        <f t="shared" si="12"/>
        <v>10</v>
      </c>
      <c r="FT20" s="139"/>
      <c r="FU20" s="142">
        <v>100</v>
      </c>
      <c r="FV20" s="142">
        <v>100</v>
      </c>
      <c r="FW20" s="142">
        <v>97.5</v>
      </c>
      <c r="FX20" s="142">
        <v>98.299999999999997</v>
      </c>
      <c r="FY20" s="142">
        <v>100</v>
      </c>
      <c r="FZ20" s="142"/>
      <c r="GA20" s="143">
        <f t="shared" si="13"/>
        <v>99.159999999999997</v>
      </c>
      <c r="GB20" s="143">
        <f t="shared" si="14"/>
        <v>34.705999999999996</v>
      </c>
      <c r="GC20" s="139"/>
      <c r="GD20" s="144">
        <v>100</v>
      </c>
      <c r="GE20" s="145">
        <v>100</v>
      </c>
      <c r="GF20" s="145"/>
      <c r="GG20" s="145"/>
      <c r="GH20" s="145"/>
      <c r="GI20" s="145"/>
      <c r="GJ20" s="144">
        <f t="shared" si="15"/>
        <v>100</v>
      </c>
      <c r="GK20" s="144">
        <f t="shared" si="16"/>
        <v>45</v>
      </c>
      <c r="GL20" s="139"/>
      <c r="GM20" s="124" t="str">
        <f t="shared" si="17"/>
        <v>SI</v>
      </c>
      <c r="GN20" s="139"/>
      <c r="GO20" s="146">
        <v>100</v>
      </c>
      <c r="GP20" s="146" t="str">
        <f t="shared" si="18"/>
        <v>NO</v>
      </c>
      <c r="GQ20" s="146"/>
      <c r="GR20" s="146">
        <f t="shared" si="19"/>
        <v>100</v>
      </c>
      <c r="GS20" s="139"/>
      <c r="GT20" s="147">
        <f t="shared" si="20"/>
        <v>15</v>
      </c>
      <c r="GU20" s="147">
        <f t="shared" si="21"/>
        <v>34.897099999999995</v>
      </c>
      <c r="GV20" s="139"/>
      <c r="GW20" s="148" t="str">
        <f t="shared" si="49"/>
        <v xml:space="preserve">RECALDE GÓMEZ SANTIAGO DANIEL</v>
      </c>
      <c r="GX20" s="149">
        <f t="shared" si="23"/>
        <v>49.899999999999999</v>
      </c>
      <c r="GY20" s="124">
        <f t="shared" si="24"/>
        <v>40</v>
      </c>
      <c r="GZ20" s="149">
        <f t="shared" si="25"/>
        <v>100</v>
      </c>
      <c r="HA20" s="139"/>
      <c r="HB20" s="150">
        <v>100</v>
      </c>
      <c r="HC20" s="150"/>
      <c r="HD20" s="150"/>
      <c r="HE20" s="150"/>
      <c r="HF20" s="150"/>
      <c r="HG20" s="150"/>
      <c r="HH20" s="137">
        <f t="shared" si="26"/>
        <v>100</v>
      </c>
      <c r="HI20" s="137">
        <f t="shared" si="27"/>
        <v>20</v>
      </c>
      <c r="HJ20" s="139"/>
      <c r="HK20" s="140">
        <v>100</v>
      </c>
      <c r="HL20" s="140"/>
      <c r="HM20" s="140"/>
      <c r="HN20" s="140"/>
      <c r="HO20" s="140"/>
      <c r="HP20" s="140"/>
      <c r="HQ20" s="141">
        <f t="shared" si="28"/>
        <v>100</v>
      </c>
      <c r="HR20" s="141">
        <f t="shared" si="29"/>
        <v>10</v>
      </c>
      <c r="HS20" s="139"/>
      <c r="HT20" s="151">
        <v>100</v>
      </c>
      <c r="HU20" s="151">
        <v>100</v>
      </c>
      <c r="HV20" s="151">
        <v>100</v>
      </c>
      <c r="HW20" s="151">
        <v>100</v>
      </c>
      <c r="HX20" s="151"/>
      <c r="HY20" s="152"/>
      <c r="HZ20" s="152">
        <f t="shared" si="30"/>
        <v>100</v>
      </c>
      <c r="IA20" s="152">
        <f t="shared" si="31"/>
        <v>35</v>
      </c>
      <c r="IB20" s="139"/>
      <c r="IC20" s="144">
        <v>100</v>
      </c>
      <c r="ID20" s="144">
        <v>100</v>
      </c>
      <c r="IE20" s="144">
        <v>88</v>
      </c>
      <c r="IF20" s="144"/>
      <c r="IG20" s="144"/>
      <c r="IH20" s="144"/>
      <c r="II20" s="144">
        <f t="shared" si="32"/>
        <v>96</v>
      </c>
      <c r="IJ20" s="144">
        <f t="shared" si="33"/>
        <v>33.599999999999994</v>
      </c>
      <c r="IK20" s="139"/>
      <c r="IL20" s="124" t="str">
        <f t="shared" si="34"/>
        <v>SI</v>
      </c>
      <c r="IM20" s="139"/>
      <c r="IN20" s="146">
        <v>80</v>
      </c>
      <c r="IO20" s="146" t="str">
        <f t="shared" si="35"/>
        <v>NO</v>
      </c>
      <c r="IP20" s="146"/>
      <c r="IQ20" s="146">
        <f t="shared" si="36"/>
        <v>80</v>
      </c>
      <c r="IR20" s="139"/>
      <c r="IS20" s="124">
        <f t="shared" si="37"/>
        <v>12</v>
      </c>
      <c r="IT20" s="124">
        <f t="shared" si="38"/>
        <v>34.509999999999998</v>
      </c>
      <c r="IU20" s="139"/>
      <c r="IV20" s="124" t="str">
        <f t="shared" si="50"/>
        <v xml:space="preserve">RECALDE GÓMEZ SANTIAGO DANIEL</v>
      </c>
      <c r="IW20" s="149">
        <f t="shared" si="40"/>
        <v>46.509999999999998</v>
      </c>
      <c r="IX20" s="124">
        <f t="shared" si="41"/>
        <v>30</v>
      </c>
      <c r="IY20" s="149">
        <f t="shared" si="42"/>
        <v>100</v>
      </c>
      <c r="IZ20" s="139"/>
      <c r="JA20" s="124" t="str">
        <f t="shared" si="51"/>
        <v xml:space="preserve">RECALDE GÓMEZ SANTIAGO DANIEL</v>
      </c>
      <c r="JB20" s="149">
        <f t="shared" si="52"/>
        <v>49.899999999999999</v>
      </c>
      <c r="JC20" s="124">
        <f t="shared" si="52"/>
        <v>40</v>
      </c>
      <c r="JD20" s="149">
        <f t="shared" si="52"/>
        <v>100</v>
      </c>
      <c r="JE20" s="149">
        <f t="shared" si="53"/>
        <v>46.509999999999998</v>
      </c>
      <c r="JF20" s="124">
        <f t="shared" si="53"/>
        <v>30</v>
      </c>
      <c r="JG20" s="149">
        <f t="shared" si="53"/>
        <v>100</v>
      </c>
      <c r="JH20" s="149">
        <f t="shared" si="54"/>
        <v>96.409999999999997</v>
      </c>
      <c r="JI20" s="124">
        <f t="shared" si="54"/>
        <v>70</v>
      </c>
      <c r="JJ20" s="124">
        <f t="shared" si="47"/>
        <v>100</v>
      </c>
      <c r="JK20" s="153" t="str">
        <f t="shared" si="48"/>
        <v>APROBADO</v>
      </c>
    </row>
    <row r="21" ht="15">
      <c r="A21" s="124">
        <v>14</v>
      </c>
      <c r="B21" s="154" t="s">
        <v>127</v>
      </c>
      <c r="C21" s="155">
        <v>1722153999</v>
      </c>
      <c r="D21" s="155">
        <v>999720977</v>
      </c>
      <c r="E21" s="156" t="s">
        <v>128</v>
      </c>
      <c r="F21" s="156" t="s">
        <v>104</v>
      </c>
      <c r="G21" s="157" t="s">
        <v>101</v>
      </c>
      <c r="H21" s="130">
        <f t="shared" si="4"/>
        <v>40</v>
      </c>
      <c r="I21" s="131">
        <f t="shared" si="5"/>
        <v>100</v>
      </c>
      <c r="J21" s="132">
        <f t="shared" si="6"/>
        <v>30</v>
      </c>
      <c r="K21" s="132">
        <f t="shared" si="7"/>
        <v>100</v>
      </c>
      <c r="L21" s="133">
        <f t="shared" si="3"/>
        <v>70</v>
      </c>
      <c r="M21" s="134">
        <f t="shared" si="8"/>
        <v>100</v>
      </c>
      <c r="N21" s="158"/>
      <c r="O21" s="135">
        <v>3</v>
      </c>
      <c r="P21" s="135">
        <v>1</v>
      </c>
      <c r="Q21" s="135">
        <v>3</v>
      </c>
      <c r="R21" s="135">
        <v>3</v>
      </c>
      <c r="S21" s="159"/>
      <c r="T21" s="159"/>
      <c r="U21" s="135">
        <v>3</v>
      </c>
      <c r="V21" s="135">
        <v>1</v>
      </c>
      <c r="W21" s="135">
        <v>3</v>
      </c>
      <c r="X21" s="135">
        <v>3</v>
      </c>
      <c r="Y21" s="158"/>
      <c r="Z21" s="158"/>
      <c r="AA21" s="135">
        <v>3</v>
      </c>
      <c r="AB21" s="135">
        <v>1</v>
      </c>
      <c r="AC21" s="135">
        <v>3</v>
      </c>
      <c r="AD21" s="135">
        <v>3</v>
      </c>
      <c r="AE21" s="158"/>
      <c r="AF21" s="158"/>
      <c r="AG21" s="135">
        <v>3</v>
      </c>
      <c r="AH21" s="135">
        <v>1</v>
      </c>
      <c r="AI21" s="135">
        <v>3</v>
      </c>
      <c r="AJ21" s="135">
        <v>3</v>
      </c>
      <c r="AK21" s="158"/>
      <c r="AL21" s="158"/>
      <c r="AM21" s="135"/>
      <c r="AN21" s="135"/>
      <c r="AO21" s="135"/>
      <c r="AP21" s="159"/>
      <c r="AQ21" s="160"/>
      <c r="AR21" s="158"/>
      <c r="AS21" s="135"/>
      <c r="AT21" s="135"/>
      <c r="AU21" s="135"/>
      <c r="AV21" s="159"/>
      <c r="AW21" s="158"/>
      <c r="AX21" s="158"/>
      <c r="AY21" s="135">
        <v>3</v>
      </c>
      <c r="AZ21" s="135">
        <v>1</v>
      </c>
      <c r="BA21" s="135">
        <v>3</v>
      </c>
      <c r="BB21" s="135">
        <v>3</v>
      </c>
      <c r="BC21" s="158"/>
      <c r="BD21" s="158"/>
      <c r="BE21" s="135">
        <v>3</v>
      </c>
      <c r="BF21" s="135">
        <v>1</v>
      </c>
      <c r="BG21" s="135">
        <v>3</v>
      </c>
      <c r="BH21" s="135">
        <v>3</v>
      </c>
      <c r="BI21" s="158"/>
      <c r="BJ21" s="158"/>
      <c r="BK21" s="135">
        <v>3</v>
      </c>
      <c r="BL21" s="135">
        <v>1</v>
      </c>
      <c r="BM21" s="135">
        <v>3</v>
      </c>
      <c r="BN21" s="135">
        <v>3</v>
      </c>
      <c r="BO21" s="158"/>
      <c r="BP21" s="158"/>
      <c r="BQ21" s="135"/>
      <c r="BR21" s="135"/>
      <c r="BS21" s="135"/>
      <c r="BT21" s="158"/>
      <c r="BU21" s="158"/>
      <c r="BV21" s="158"/>
      <c r="BW21" s="135"/>
      <c r="BX21" s="135"/>
      <c r="BY21" s="135"/>
      <c r="BZ21" s="161"/>
      <c r="CA21" s="161"/>
      <c r="CB21" s="158"/>
      <c r="CC21" s="158"/>
      <c r="CD21" s="158"/>
      <c r="CE21" s="158"/>
      <c r="CF21" s="158"/>
      <c r="CG21" s="158"/>
      <c r="CH21" s="158"/>
      <c r="CI21" s="158"/>
      <c r="CJ21" s="158"/>
      <c r="CK21" s="158"/>
      <c r="CL21" s="158"/>
      <c r="CM21" s="158"/>
      <c r="CN21" s="158"/>
      <c r="CO21" s="158"/>
      <c r="CP21" s="158"/>
      <c r="CQ21" s="158"/>
      <c r="CR21" s="158"/>
      <c r="CS21" s="158"/>
      <c r="CT21" s="158"/>
      <c r="CU21" s="158"/>
      <c r="CV21" s="158"/>
      <c r="CW21" s="158"/>
      <c r="CX21" s="158"/>
      <c r="CY21" s="158"/>
      <c r="CZ21" s="158"/>
      <c r="DA21" s="158"/>
      <c r="DB21" s="158"/>
      <c r="DC21" s="158"/>
      <c r="DD21" s="158"/>
      <c r="DE21" s="158"/>
      <c r="DF21" s="158"/>
      <c r="DG21" s="158"/>
      <c r="DH21" s="158"/>
      <c r="DI21" s="158"/>
      <c r="DJ21" s="158"/>
      <c r="DK21" s="158"/>
      <c r="DL21" s="158"/>
      <c r="DM21" s="158"/>
      <c r="DN21" s="158"/>
      <c r="DO21" s="158"/>
      <c r="DP21" s="158"/>
      <c r="DQ21" s="158"/>
      <c r="DR21" s="158"/>
      <c r="DS21" s="158"/>
      <c r="DT21" s="158"/>
      <c r="DU21" s="158"/>
      <c r="DV21" s="158"/>
      <c r="DW21" s="158"/>
      <c r="DX21" s="135"/>
      <c r="DY21" s="135"/>
      <c r="DZ21" s="135"/>
      <c r="EA21" s="135"/>
      <c r="EB21" s="135"/>
      <c r="EC21" s="135"/>
      <c r="ED21" s="135"/>
      <c r="EE21" s="135"/>
      <c r="EF21" s="135"/>
      <c r="EG21" s="135"/>
      <c r="EH21" s="135"/>
      <c r="EI21" s="135"/>
      <c r="EJ21" s="135"/>
      <c r="EK21" s="135"/>
      <c r="EL21" s="135"/>
      <c r="EM21" s="135"/>
      <c r="EN21" s="135"/>
      <c r="EO21" s="135"/>
      <c r="EP21" s="135"/>
      <c r="EQ21" s="135"/>
      <c r="ER21" s="135"/>
      <c r="ES21" s="135"/>
      <c r="ET21" s="135"/>
      <c r="EU21" s="135"/>
      <c r="EV21" s="135"/>
      <c r="EW21" s="135"/>
      <c r="EX21" s="135"/>
      <c r="EY21" s="135"/>
      <c r="EZ21" s="135"/>
      <c r="FA21" s="135"/>
      <c r="FB21" s="136"/>
      <c r="FC21" s="137">
        <v>100</v>
      </c>
      <c r="FD21" s="137"/>
      <c r="FE21" s="137"/>
      <c r="FF21" s="137"/>
      <c r="FG21" s="138"/>
      <c r="FH21" s="138"/>
      <c r="FI21" s="137">
        <f t="shared" si="9"/>
        <v>100</v>
      </c>
      <c r="FJ21" s="137">
        <f t="shared" si="10"/>
        <v>10</v>
      </c>
      <c r="FK21" s="139"/>
      <c r="FL21" s="140">
        <v>100</v>
      </c>
      <c r="FM21" s="140"/>
      <c r="FN21" s="140"/>
      <c r="FO21" s="140"/>
      <c r="FP21" s="140"/>
      <c r="FQ21" s="140"/>
      <c r="FR21" s="141">
        <f t="shared" si="11"/>
        <v>100</v>
      </c>
      <c r="FS21" s="141">
        <f t="shared" si="12"/>
        <v>10</v>
      </c>
      <c r="FT21" s="139"/>
      <c r="FU21" s="142">
        <v>100</v>
      </c>
      <c r="FV21" s="142">
        <v>100</v>
      </c>
      <c r="FW21" s="142">
        <v>97.5</v>
      </c>
      <c r="FX21" s="142">
        <v>85.799999999999997</v>
      </c>
      <c r="FY21" s="142">
        <v>74.299999999999997</v>
      </c>
      <c r="FZ21" s="142"/>
      <c r="GA21" s="143">
        <f t="shared" si="13"/>
        <v>91.52000000000001</v>
      </c>
      <c r="GB21" s="143">
        <f t="shared" si="14"/>
        <v>32.032000000000004</v>
      </c>
      <c r="GC21" s="139"/>
      <c r="GD21" s="144">
        <v>99</v>
      </c>
      <c r="GE21" s="145">
        <v>82.5</v>
      </c>
      <c r="GF21" s="145"/>
      <c r="GG21" s="145"/>
      <c r="GH21" s="145"/>
      <c r="GI21" s="145"/>
      <c r="GJ21" s="144">
        <f t="shared" si="15"/>
        <v>90.75</v>
      </c>
      <c r="GK21" s="144">
        <f t="shared" si="16"/>
        <v>40.837499999999999</v>
      </c>
      <c r="GL21" s="139"/>
      <c r="GM21" s="124" t="str">
        <f t="shared" si="17"/>
        <v>NO</v>
      </c>
      <c r="GN21" s="139"/>
      <c r="GO21" s="146">
        <v>67.5</v>
      </c>
      <c r="GP21" s="146" t="str">
        <f t="shared" si="18"/>
        <v>SI</v>
      </c>
      <c r="GQ21" s="146">
        <v>88</v>
      </c>
      <c r="GR21" s="146">
        <f t="shared" si="19"/>
        <v>77.75</v>
      </c>
      <c r="GS21" s="139"/>
      <c r="GT21" s="147">
        <f t="shared" si="20"/>
        <v>11.6625</v>
      </c>
      <c r="GU21" s="147">
        <f t="shared" si="21"/>
        <v>32.504325000000001</v>
      </c>
      <c r="GV21" s="139"/>
      <c r="GW21" s="148" t="str">
        <f t="shared" si="49"/>
        <v xml:space="preserve">REYES LIGÑA HOLGER DAVID</v>
      </c>
      <c r="GX21" s="149">
        <f t="shared" si="23"/>
        <v>44.170000000000002</v>
      </c>
      <c r="GY21" s="124">
        <f t="shared" si="24"/>
        <v>40</v>
      </c>
      <c r="GZ21" s="149">
        <f t="shared" si="25"/>
        <v>100</v>
      </c>
      <c r="HA21" s="139"/>
      <c r="HB21" s="150">
        <v>100</v>
      </c>
      <c r="HC21" s="150"/>
      <c r="HD21" s="150"/>
      <c r="HE21" s="150"/>
      <c r="HF21" s="150"/>
      <c r="HG21" s="150"/>
      <c r="HH21" s="137">
        <f t="shared" si="26"/>
        <v>100</v>
      </c>
      <c r="HI21" s="137">
        <f t="shared" si="27"/>
        <v>20</v>
      </c>
      <c r="HJ21" s="139"/>
      <c r="HK21" s="140">
        <v>100</v>
      </c>
      <c r="HL21" s="140"/>
      <c r="HM21" s="140"/>
      <c r="HN21" s="140"/>
      <c r="HO21" s="140"/>
      <c r="HP21" s="140"/>
      <c r="HQ21" s="141">
        <f t="shared" si="28"/>
        <v>100</v>
      </c>
      <c r="HR21" s="141">
        <f t="shared" si="29"/>
        <v>10</v>
      </c>
      <c r="HS21" s="139"/>
      <c r="HT21" s="151">
        <v>0</v>
      </c>
      <c r="HU21" s="151">
        <v>100</v>
      </c>
      <c r="HV21" s="151">
        <v>100</v>
      </c>
      <c r="HW21" s="151">
        <v>0</v>
      </c>
      <c r="HX21" s="151"/>
      <c r="HY21" s="152"/>
      <c r="HZ21" s="152">
        <f t="shared" si="30"/>
        <v>50</v>
      </c>
      <c r="IA21" s="152">
        <f t="shared" si="31"/>
        <v>17.5</v>
      </c>
      <c r="IB21" s="139"/>
      <c r="IC21" s="144">
        <v>68.5</v>
      </c>
      <c r="ID21" s="144">
        <v>100</v>
      </c>
      <c r="IE21" s="144">
        <v>77.5</v>
      </c>
      <c r="IF21" s="144"/>
      <c r="IG21" s="144"/>
      <c r="IH21" s="144"/>
      <c r="II21" s="144">
        <f t="shared" si="32"/>
        <v>82</v>
      </c>
      <c r="IJ21" s="144">
        <f t="shared" si="33"/>
        <v>28.699999999999999</v>
      </c>
      <c r="IK21" s="139"/>
      <c r="IL21" s="124" t="str">
        <f t="shared" si="34"/>
        <v>NO</v>
      </c>
      <c r="IM21" s="139"/>
      <c r="IN21" s="146">
        <v>90</v>
      </c>
      <c r="IO21" s="146" t="str">
        <f t="shared" si="35"/>
        <v>NO</v>
      </c>
      <c r="IP21" s="146"/>
      <c r="IQ21" s="146">
        <f t="shared" si="36"/>
        <v>90</v>
      </c>
      <c r="IR21" s="139"/>
      <c r="IS21" s="124">
        <f t="shared" si="37"/>
        <v>13.5</v>
      </c>
      <c r="IT21" s="124">
        <f t="shared" si="38"/>
        <v>26.670000000000002</v>
      </c>
      <c r="IU21" s="139"/>
      <c r="IV21" s="124" t="str">
        <f t="shared" si="50"/>
        <v xml:space="preserve">REYES LIGÑA HOLGER DAVID</v>
      </c>
      <c r="IW21" s="149">
        <f t="shared" si="40"/>
        <v>40.170000000000002</v>
      </c>
      <c r="IX21" s="124">
        <f t="shared" si="41"/>
        <v>30</v>
      </c>
      <c r="IY21" s="149">
        <f t="shared" si="42"/>
        <v>100</v>
      </c>
      <c r="IZ21" s="139"/>
      <c r="JA21" s="124" t="str">
        <f t="shared" si="51"/>
        <v xml:space="preserve">REYES LIGÑA HOLGER DAVID</v>
      </c>
      <c r="JB21" s="149">
        <f t="shared" si="52"/>
        <v>44.170000000000002</v>
      </c>
      <c r="JC21" s="124">
        <f t="shared" si="52"/>
        <v>40</v>
      </c>
      <c r="JD21" s="149">
        <f t="shared" si="52"/>
        <v>100</v>
      </c>
      <c r="JE21" s="149">
        <f t="shared" si="53"/>
        <v>40.170000000000002</v>
      </c>
      <c r="JF21" s="124">
        <f t="shared" si="53"/>
        <v>30</v>
      </c>
      <c r="JG21" s="149">
        <f t="shared" si="53"/>
        <v>100</v>
      </c>
      <c r="JH21" s="149">
        <f t="shared" si="54"/>
        <v>84.340000000000003</v>
      </c>
      <c r="JI21" s="124">
        <f t="shared" si="54"/>
        <v>70</v>
      </c>
      <c r="JJ21" s="124">
        <f t="shared" si="47"/>
        <v>100</v>
      </c>
      <c r="JK21" s="153" t="str">
        <f t="shared" si="48"/>
        <v>APROBADO</v>
      </c>
    </row>
    <row r="22" ht="15">
      <c r="A22" s="124">
        <v>15</v>
      </c>
      <c r="B22" s="154" t="s">
        <v>129</v>
      </c>
      <c r="C22" s="155">
        <v>1723194965</v>
      </c>
      <c r="D22" s="155">
        <v>975719473</v>
      </c>
      <c r="E22" s="156" t="s">
        <v>130</v>
      </c>
      <c r="F22" s="166" t="s">
        <v>100</v>
      </c>
      <c r="G22" s="157" t="s">
        <v>101</v>
      </c>
      <c r="H22" s="130">
        <f t="shared" si="4"/>
        <v>40</v>
      </c>
      <c r="I22" s="131">
        <f t="shared" si="5"/>
        <v>100</v>
      </c>
      <c r="J22" s="132">
        <f t="shared" si="6"/>
        <v>29</v>
      </c>
      <c r="K22" s="132">
        <f t="shared" si="7"/>
        <v>96.666666666666671</v>
      </c>
      <c r="L22" s="133">
        <f t="shared" si="3"/>
        <v>69</v>
      </c>
      <c r="M22" s="134">
        <f t="shared" si="8"/>
        <v>98.333333333333343</v>
      </c>
      <c r="N22" s="158"/>
      <c r="O22" s="135">
        <v>3</v>
      </c>
      <c r="P22" s="135">
        <v>1</v>
      </c>
      <c r="Q22" s="135">
        <v>3</v>
      </c>
      <c r="R22" s="135">
        <v>3</v>
      </c>
      <c r="S22" s="159"/>
      <c r="T22" s="159"/>
      <c r="U22" s="135">
        <v>3</v>
      </c>
      <c r="V22" s="135">
        <v>1</v>
      </c>
      <c r="W22" s="135">
        <v>3</v>
      </c>
      <c r="X22" s="135">
        <v>3</v>
      </c>
      <c r="Y22" s="158"/>
      <c r="Z22" s="158"/>
      <c r="AA22" s="135">
        <v>3</v>
      </c>
      <c r="AB22" s="135">
        <v>1</v>
      </c>
      <c r="AC22" s="135">
        <v>3</v>
      </c>
      <c r="AD22" s="135">
        <v>3</v>
      </c>
      <c r="AE22" s="158"/>
      <c r="AF22" s="158"/>
      <c r="AG22" s="135">
        <v>3</v>
      </c>
      <c r="AH22" s="135">
        <v>1</v>
      </c>
      <c r="AI22" s="135">
        <v>3</v>
      </c>
      <c r="AJ22" s="135">
        <v>3</v>
      </c>
      <c r="AK22" s="158"/>
      <c r="AL22" s="158"/>
      <c r="AM22" s="135"/>
      <c r="AN22" s="135"/>
      <c r="AO22" s="135"/>
      <c r="AP22" s="168"/>
      <c r="AQ22" s="160"/>
      <c r="AR22" s="158"/>
      <c r="AS22" s="135"/>
      <c r="AT22" s="135"/>
      <c r="AU22" s="135"/>
      <c r="AV22" s="158"/>
      <c r="AW22" s="158"/>
      <c r="AX22" s="158"/>
      <c r="AY22" s="135">
        <v>3</v>
      </c>
      <c r="AZ22" s="135">
        <v>1</v>
      </c>
      <c r="BA22" s="135">
        <v>3</v>
      </c>
      <c r="BB22" s="135">
        <v>3</v>
      </c>
      <c r="BC22" s="158"/>
      <c r="BD22" s="158"/>
      <c r="BE22" s="135">
        <v>2</v>
      </c>
      <c r="BF22" s="135">
        <v>1</v>
      </c>
      <c r="BG22" s="135">
        <v>3</v>
      </c>
      <c r="BH22" s="135">
        <v>3</v>
      </c>
      <c r="BI22" s="158"/>
      <c r="BJ22" s="158"/>
      <c r="BK22" s="135">
        <v>3</v>
      </c>
      <c r="BL22" s="135">
        <v>1</v>
      </c>
      <c r="BM22" s="135">
        <v>3</v>
      </c>
      <c r="BN22" s="135">
        <v>3</v>
      </c>
      <c r="BO22" s="158"/>
      <c r="BP22" s="158"/>
      <c r="BQ22" s="135"/>
      <c r="BR22" s="135"/>
      <c r="BS22" s="135"/>
      <c r="BT22" s="158"/>
      <c r="BU22" s="158"/>
      <c r="BV22" s="158"/>
      <c r="BW22" s="135"/>
      <c r="BX22" s="135"/>
      <c r="BY22" s="135"/>
      <c r="BZ22" s="161"/>
      <c r="CA22" s="161"/>
      <c r="CB22" s="158"/>
      <c r="CC22" s="158"/>
      <c r="CD22" s="158"/>
      <c r="CE22" s="158"/>
      <c r="CF22" s="158"/>
      <c r="CG22" s="158"/>
      <c r="CH22" s="158"/>
      <c r="CI22" s="158"/>
      <c r="CJ22" s="158"/>
      <c r="CK22" s="158"/>
      <c r="CL22" s="158"/>
      <c r="CM22" s="158"/>
      <c r="CN22" s="158"/>
      <c r="CO22" s="158"/>
      <c r="CP22" s="158"/>
      <c r="CQ22" s="158"/>
      <c r="CR22" s="158"/>
      <c r="CS22" s="158"/>
      <c r="CT22" s="158"/>
      <c r="CU22" s="158"/>
      <c r="CV22" s="158"/>
      <c r="CW22" s="158"/>
      <c r="CX22" s="158"/>
      <c r="CY22" s="158"/>
      <c r="CZ22" s="158"/>
      <c r="DA22" s="158"/>
      <c r="DB22" s="158"/>
      <c r="DC22" s="158"/>
      <c r="DD22" s="158"/>
      <c r="DE22" s="158"/>
      <c r="DF22" s="158"/>
      <c r="DG22" s="158"/>
      <c r="DH22" s="158"/>
      <c r="DI22" s="158"/>
      <c r="DJ22" s="158"/>
      <c r="DK22" s="158"/>
      <c r="DL22" s="158"/>
      <c r="DM22" s="158"/>
      <c r="DN22" s="158"/>
      <c r="DO22" s="158"/>
      <c r="DP22" s="158"/>
      <c r="DQ22" s="158"/>
      <c r="DR22" s="158"/>
      <c r="DS22" s="158"/>
      <c r="DT22" s="158"/>
      <c r="DU22" s="158"/>
      <c r="DV22" s="158"/>
      <c r="DW22" s="158"/>
      <c r="DX22" s="135"/>
      <c r="DY22" s="135"/>
      <c r="DZ22" s="135"/>
      <c r="EA22" s="135"/>
      <c r="EB22" s="135"/>
      <c r="EC22" s="135"/>
      <c r="ED22" s="135"/>
      <c r="EE22" s="135"/>
      <c r="EF22" s="135"/>
      <c r="EG22" s="135"/>
      <c r="EH22" s="135"/>
      <c r="EI22" s="135"/>
      <c r="EJ22" s="135"/>
      <c r="EK22" s="135"/>
      <c r="EL22" s="135"/>
      <c r="EM22" s="135"/>
      <c r="EN22" s="135"/>
      <c r="EO22" s="135"/>
      <c r="EP22" s="135"/>
      <c r="EQ22" s="135"/>
      <c r="ER22" s="135"/>
      <c r="ES22" s="135"/>
      <c r="ET22" s="135"/>
      <c r="EU22" s="135"/>
      <c r="EV22" s="135"/>
      <c r="EW22" s="135"/>
      <c r="EX22" s="135"/>
      <c r="EY22" s="135"/>
      <c r="EZ22" s="135"/>
      <c r="FA22" s="135"/>
      <c r="FB22" s="136"/>
      <c r="FC22" s="137">
        <v>0</v>
      </c>
      <c r="FD22" s="137"/>
      <c r="FE22" s="137"/>
      <c r="FF22" s="137"/>
      <c r="FG22" s="138"/>
      <c r="FH22" s="138"/>
      <c r="FI22" s="137">
        <f t="shared" si="9"/>
        <v>0</v>
      </c>
      <c r="FJ22" s="137">
        <f t="shared" si="10"/>
        <v>0</v>
      </c>
      <c r="FK22" s="139"/>
      <c r="FL22" s="140">
        <v>100</v>
      </c>
      <c r="FM22" s="140"/>
      <c r="FN22" s="140"/>
      <c r="FO22" s="140"/>
      <c r="FP22" s="140"/>
      <c r="FQ22" s="140"/>
      <c r="FR22" s="141">
        <f t="shared" si="11"/>
        <v>100</v>
      </c>
      <c r="FS22" s="141">
        <f t="shared" si="12"/>
        <v>10</v>
      </c>
      <c r="FT22" s="139"/>
      <c r="FU22" s="142">
        <v>100</v>
      </c>
      <c r="FV22" s="142">
        <v>50</v>
      </c>
      <c r="FW22" s="142">
        <v>90</v>
      </c>
      <c r="FX22" s="142">
        <v>94</v>
      </c>
      <c r="FY22" s="142">
        <v>48.5</v>
      </c>
      <c r="FZ22" s="142"/>
      <c r="GA22" s="143">
        <f t="shared" si="13"/>
        <v>76.5</v>
      </c>
      <c r="GB22" s="143">
        <f t="shared" si="14"/>
        <v>26.774999999999999</v>
      </c>
      <c r="GC22" s="139"/>
      <c r="GD22" s="145">
        <v>52.5</v>
      </c>
      <c r="GE22" s="145">
        <v>70</v>
      </c>
      <c r="GF22" s="145"/>
      <c r="GG22" s="145"/>
      <c r="GH22" s="145"/>
      <c r="GI22" s="145"/>
      <c r="GJ22" s="144">
        <f t="shared" si="15"/>
        <v>61.25</v>
      </c>
      <c r="GK22" s="144">
        <f t="shared" si="16"/>
        <v>27.5625</v>
      </c>
      <c r="GL22" s="139"/>
      <c r="GM22" s="124" t="str">
        <f t="shared" si="17"/>
        <v>NO</v>
      </c>
      <c r="GN22" s="139"/>
      <c r="GO22" s="146">
        <v>38</v>
      </c>
      <c r="GP22" s="146" t="str">
        <f t="shared" si="18"/>
        <v>NO</v>
      </c>
      <c r="GQ22" s="146">
        <v>54</v>
      </c>
      <c r="GR22" s="146">
        <f t="shared" si="19"/>
        <v>46</v>
      </c>
      <c r="GS22" s="139"/>
      <c r="GT22" s="147">
        <f t="shared" si="20"/>
        <v>6.9000000000000004</v>
      </c>
      <c r="GU22" s="147">
        <f t="shared" si="21"/>
        <v>22.518125000000001</v>
      </c>
      <c r="GV22" s="139"/>
      <c r="GW22" s="148" t="str">
        <f t="shared" si="49"/>
        <v xml:space="preserve">RUIZ DIAZ CARLOS JAVIER</v>
      </c>
      <c r="GX22" s="149">
        <f t="shared" si="23"/>
        <v>29.420000000000002</v>
      </c>
      <c r="GY22" s="124">
        <f t="shared" si="24"/>
        <v>40</v>
      </c>
      <c r="GZ22" s="149">
        <f t="shared" si="25"/>
        <v>100</v>
      </c>
      <c r="HA22" s="139"/>
      <c r="HB22" s="150">
        <v>92.5</v>
      </c>
      <c r="HC22" s="150"/>
      <c r="HD22" s="150"/>
      <c r="HE22" s="150"/>
      <c r="HF22" s="150"/>
      <c r="HG22" s="150"/>
      <c r="HH22" s="137">
        <f t="shared" si="26"/>
        <v>92.5</v>
      </c>
      <c r="HI22" s="137">
        <f t="shared" si="27"/>
        <v>18.5</v>
      </c>
      <c r="HJ22" s="139"/>
      <c r="HK22" s="140">
        <v>100</v>
      </c>
      <c r="HL22" s="140"/>
      <c r="HM22" s="140"/>
      <c r="HN22" s="140"/>
      <c r="HO22" s="140"/>
      <c r="HP22" s="140"/>
      <c r="HQ22" s="141">
        <f t="shared" si="28"/>
        <v>100</v>
      </c>
      <c r="HR22" s="141">
        <f t="shared" si="29"/>
        <v>10</v>
      </c>
      <c r="HS22" s="139"/>
      <c r="HT22" s="151">
        <v>100</v>
      </c>
      <c r="HU22" s="151">
        <v>100</v>
      </c>
      <c r="HV22" s="151">
        <v>100</v>
      </c>
      <c r="HW22" s="151">
        <v>100</v>
      </c>
      <c r="HX22" s="151"/>
      <c r="HY22" s="152"/>
      <c r="HZ22" s="152">
        <f t="shared" si="30"/>
        <v>100</v>
      </c>
      <c r="IA22" s="152">
        <f t="shared" si="31"/>
        <v>35</v>
      </c>
      <c r="IB22" s="139"/>
      <c r="IC22" s="144">
        <v>89</v>
      </c>
      <c r="ID22" s="144">
        <v>70</v>
      </c>
      <c r="IE22" s="144">
        <v>75</v>
      </c>
      <c r="IF22" s="144"/>
      <c r="IG22" s="144"/>
      <c r="IH22" s="144"/>
      <c r="II22" s="144">
        <f t="shared" si="32"/>
        <v>78</v>
      </c>
      <c r="IJ22" s="144">
        <f t="shared" si="33"/>
        <v>27.299999999999997</v>
      </c>
      <c r="IK22" s="139"/>
      <c r="IL22" s="124" t="str">
        <f t="shared" si="34"/>
        <v>NO</v>
      </c>
      <c r="IM22" s="139"/>
      <c r="IN22" s="146">
        <v>100</v>
      </c>
      <c r="IO22" s="146" t="str">
        <f t="shared" si="35"/>
        <v>NO</v>
      </c>
      <c r="IP22" s="146"/>
      <c r="IQ22" s="146">
        <f t="shared" si="36"/>
        <v>100</v>
      </c>
      <c r="IR22" s="139"/>
      <c r="IS22" s="124">
        <f t="shared" si="37"/>
        <v>15</v>
      </c>
      <c r="IT22" s="124">
        <f t="shared" si="38"/>
        <v>31.780000000000001</v>
      </c>
      <c r="IU22" s="139"/>
      <c r="IV22" s="124" t="str">
        <f t="shared" si="50"/>
        <v xml:space="preserve">RUIZ DIAZ CARLOS JAVIER</v>
      </c>
      <c r="IW22" s="149">
        <f t="shared" si="40"/>
        <v>46.780000000000001</v>
      </c>
      <c r="IX22" s="124">
        <f t="shared" si="41"/>
        <v>29</v>
      </c>
      <c r="IY22" s="149">
        <f t="shared" si="42"/>
        <v>96.670000000000002</v>
      </c>
      <c r="IZ22" s="139"/>
      <c r="JA22" s="124" t="str">
        <f t="shared" si="51"/>
        <v xml:space="preserve">RUIZ DIAZ CARLOS JAVIER</v>
      </c>
      <c r="JB22" s="149">
        <f t="shared" si="52"/>
        <v>29.420000000000002</v>
      </c>
      <c r="JC22" s="124">
        <f t="shared" si="52"/>
        <v>40</v>
      </c>
      <c r="JD22" s="149">
        <f t="shared" si="52"/>
        <v>100</v>
      </c>
      <c r="JE22" s="149">
        <f t="shared" si="53"/>
        <v>46.780000000000001</v>
      </c>
      <c r="JF22" s="124">
        <f t="shared" si="53"/>
        <v>29</v>
      </c>
      <c r="JG22" s="149">
        <f t="shared" si="53"/>
        <v>96.670000000000002</v>
      </c>
      <c r="JH22" s="149">
        <f t="shared" si="54"/>
        <v>76.200000000000003</v>
      </c>
      <c r="JI22" s="124">
        <f t="shared" si="54"/>
        <v>69</v>
      </c>
      <c r="JJ22" s="124">
        <f t="shared" si="47"/>
        <v>98.335000000000008</v>
      </c>
      <c r="JK22" s="153" t="str">
        <f t="shared" si="48"/>
        <v>APROBADO</v>
      </c>
    </row>
    <row r="23" ht="15">
      <c r="A23" s="124">
        <v>16</v>
      </c>
      <c r="B23" s="154" t="s">
        <v>131</v>
      </c>
      <c r="C23" s="155">
        <v>1252686712</v>
      </c>
      <c r="D23" s="155">
        <v>987166354</v>
      </c>
      <c r="E23" s="156" t="s">
        <v>132</v>
      </c>
      <c r="F23" s="156" t="s">
        <v>104</v>
      </c>
      <c r="G23" s="157" t="s">
        <v>101</v>
      </c>
      <c r="H23" s="130">
        <f t="shared" si="4"/>
        <v>40</v>
      </c>
      <c r="I23" s="131">
        <f t="shared" si="5"/>
        <v>100</v>
      </c>
      <c r="J23" s="132">
        <f t="shared" si="6"/>
        <v>30</v>
      </c>
      <c r="K23" s="132">
        <f t="shared" si="7"/>
        <v>100</v>
      </c>
      <c r="L23" s="133">
        <f t="shared" si="3"/>
        <v>70</v>
      </c>
      <c r="M23" s="134">
        <f t="shared" si="8"/>
        <v>100</v>
      </c>
      <c r="N23" s="158"/>
      <c r="O23" s="135">
        <v>3</v>
      </c>
      <c r="P23" s="135">
        <v>1</v>
      </c>
      <c r="Q23" s="135">
        <v>3</v>
      </c>
      <c r="R23" s="135">
        <v>3</v>
      </c>
      <c r="S23" s="159"/>
      <c r="T23" s="159"/>
      <c r="U23" s="135">
        <v>3</v>
      </c>
      <c r="V23" s="135">
        <v>1</v>
      </c>
      <c r="W23" s="135">
        <v>3</v>
      </c>
      <c r="X23" s="135">
        <v>3</v>
      </c>
      <c r="Y23" s="158"/>
      <c r="Z23" s="158"/>
      <c r="AA23" s="135">
        <v>3</v>
      </c>
      <c r="AB23" s="135">
        <v>1</v>
      </c>
      <c r="AC23" s="135">
        <v>3</v>
      </c>
      <c r="AD23" s="135">
        <v>3</v>
      </c>
      <c r="AE23" s="158"/>
      <c r="AF23" s="158"/>
      <c r="AG23" s="135">
        <v>3</v>
      </c>
      <c r="AH23" s="135">
        <v>1</v>
      </c>
      <c r="AI23" s="135">
        <v>3</v>
      </c>
      <c r="AJ23" s="135">
        <v>3</v>
      </c>
      <c r="AK23" s="158"/>
      <c r="AL23" s="158"/>
      <c r="AM23" s="135"/>
      <c r="AN23" s="135"/>
      <c r="AO23" s="135"/>
      <c r="AP23" s="168"/>
      <c r="AQ23" s="160"/>
      <c r="AR23" s="158"/>
      <c r="AS23" s="135"/>
      <c r="AT23" s="135"/>
      <c r="AU23" s="135"/>
      <c r="AV23" s="158"/>
      <c r="AW23" s="158"/>
      <c r="AX23" s="158"/>
      <c r="AY23" s="135">
        <v>3</v>
      </c>
      <c r="AZ23" s="135">
        <v>1</v>
      </c>
      <c r="BA23" s="135">
        <v>3</v>
      </c>
      <c r="BB23" s="135">
        <v>3</v>
      </c>
      <c r="BC23" s="158"/>
      <c r="BD23" s="158"/>
      <c r="BE23" s="135">
        <v>3</v>
      </c>
      <c r="BF23" s="135">
        <v>1</v>
      </c>
      <c r="BG23" s="135">
        <v>3</v>
      </c>
      <c r="BH23" s="135">
        <v>3</v>
      </c>
      <c r="BI23" s="158"/>
      <c r="BJ23" s="158"/>
      <c r="BK23" s="135">
        <v>3</v>
      </c>
      <c r="BL23" s="135">
        <v>1</v>
      </c>
      <c r="BM23" s="135">
        <v>3</v>
      </c>
      <c r="BN23" s="135">
        <v>3</v>
      </c>
      <c r="BO23" s="158"/>
      <c r="BP23" s="158"/>
      <c r="BQ23" s="135"/>
      <c r="BR23" s="135"/>
      <c r="BS23" s="135"/>
      <c r="BT23" s="158"/>
      <c r="BU23" s="158"/>
      <c r="BV23" s="158"/>
      <c r="BW23" s="135"/>
      <c r="BX23" s="135"/>
      <c r="BY23" s="135"/>
      <c r="BZ23" s="161"/>
      <c r="CA23" s="161"/>
      <c r="CB23" s="158"/>
      <c r="CC23" s="158"/>
      <c r="CD23" s="158"/>
      <c r="CE23" s="158"/>
      <c r="CF23" s="158"/>
      <c r="CG23" s="158"/>
      <c r="CH23" s="158"/>
      <c r="CI23" s="158"/>
      <c r="CJ23" s="158"/>
      <c r="CK23" s="158"/>
      <c r="CL23" s="158"/>
      <c r="CM23" s="158"/>
      <c r="CN23" s="158"/>
      <c r="CO23" s="158"/>
      <c r="CP23" s="158"/>
      <c r="CQ23" s="158"/>
      <c r="CR23" s="158"/>
      <c r="CS23" s="158"/>
      <c r="CT23" s="158"/>
      <c r="CU23" s="158"/>
      <c r="CV23" s="158"/>
      <c r="CW23" s="158"/>
      <c r="CX23" s="158"/>
      <c r="CY23" s="158"/>
      <c r="CZ23" s="158"/>
      <c r="DA23" s="158"/>
      <c r="DB23" s="158"/>
      <c r="DC23" s="158"/>
      <c r="DD23" s="158"/>
      <c r="DE23" s="158"/>
      <c r="DF23" s="158"/>
      <c r="DG23" s="158"/>
      <c r="DH23" s="158"/>
      <c r="DI23" s="158"/>
      <c r="DJ23" s="158"/>
      <c r="DK23" s="158"/>
      <c r="DL23" s="158"/>
      <c r="DM23" s="158"/>
      <c r="DN23" s="158"/>
      <c r="DO23" s="158"/>
      <c r="DP23" s="158"/>
      <c r="DQ23" s="158"/>
      <c r="DR23" s="158"/>
      <c r="DS23" s="158"/>
      <c r="DT23" s="158"/>
      <c r="DU23" s="158"/>
      <c r="DV23" s="158"/>
      <c r="DW23" s="158"/>
      <c r="DX23" s="135"/>
      <c r="DY23" s="135"/>
      <c r="DZ23" s="135"/>
      <c r="EA23" s="135"/>
      <c r="EB23" s="135"/>
      <c r="EC23" s="135"/>
      <c r="ED23" s="135"/>
      <c r="EE23" s="135"/>
      <c r="EF23" s="135"/>
      <c r="EG23" s="135"/>
      <c r="EH23" s="135"/>
      <c r="EI23" s="135"/>
      <c r="EJ23" s="135"/>
      <c r="EK23" s="135"/>
      <c r="EL23" s="135"/>
      <c r="EM23" s="135"/>
      <c r="EN23" s="135"/>
      <c r="EO23" s="135"/>
      <c r="EP23" s="135"/>
      <c r="EQ23" s="135"/>
      <c r="ER23" s="135"/>
      <c r="ES23" s="135"/>
      <c r="ET23" s="135"/>
      <c r="EU23" s="135"/>
      <c r="EV23" s="135"/>
      <c r="EW23" s="135"/>
      <c r="EX23" s="135"/>
      <c r="EY23" s="135"/>
      <c r="EZ23" s="135"/>
      <c r="FA23" s="135"/>
      <c r="FB23" s="136"/>
      <c r="FC23" s="137">
        <v>100</v>
      </c>
      <c r="FD23" s="137"/>
      <c r="FE23" s="137"/>
      <c r="FF23" s="137"/>
      <c r="FG23" s="138"/>
      <c r="FH23" s="138"/>
      <c r="FI23" s="137">
        <f t="shared" si="9"/>
        <v>100</v>
      </c>
      <c r="FJ23" s="137">
        <f t="shared" si="10"/>
        <v>10</v>
      </c>
      <c r="FK23" s="139"/>
      <c r="FL23" s="140">
        <v>100</v>
      </c>
      <c r="FM23" s="140"/>
      <c r="FN23" s="140"/>
      <c r="FO23" s="140"/>
      <c r="FP23" s="140"/>
      <c r="FQ23" s="140"/>
      <c r="FR23" s="141">
        <f t="shared" si="11"/>
        <v>100</v>
      </c>
      <c r="FS23" s="141">
        <f t="shared" si="12"/>
        <v>10</v>
      </c>
      <c r="FT23" s="139"/>
      <c r="FU23" s="143">
        <v>100</v>
      </c>
      <c r="FV23" s="142">
        <v>100</v>
      </c>
      <c r="FW23" s="142">
        <v>100</v>
      </c>
      <c r="FX23" s="142">
        <v>100</v>
      </c>
      <c r="FY23" s="142">
        <v>99.599999999999994</v>
      </c>
      <c r="FZ23" s="142"/>
      <c r="GA23" s="143">
        <f t="shared" si="13"/>
        <v>99.920000000000002</v>
      </c>
      <c r="GB23" s="143">
        <f t="shared" si="14"/>
        <v>34.972000000000001</v>
      </c>
      <c r="GC23" s="139"/>
      <c r="GD23" s="145">
        <v>100</v>
      </c>
      <c r="GE23" s="145">
        <v>100</v>
      </c>
      <c r="GF23" s="145"/>
      <c r="GG23" s="145"/>
      <c r="GH23" s="145"/>
      <c r="GI23" s="145"/>
      <c r="GJ23" s="144">
        <f t="shared" si="15"/>
        <v>100</v>
      </c>
      <c r="GK23" s="144">
        <f t="shared" si="16"/>
        <v>45</v>
      </c>
      <c r="GL23" s="139"/>
      <c r="GM23" s="124" t="str">
        <f t="shared" si="17"/>
        <v>SI</v>
      </c>
      <c r="GN23" s="139"/>
      <c r="GO23" s="146">
        <v>100</v>
      </c>
      <c r="GP23" s="146" t="str">
        <f t="shared" si="18"/>
        <v>NO</v>
      </c>
      <c r="GQ23" s="146"/>
      <c r="GR23" s="146">
        <f t="shared" si="19"/>
        <v>100</v>
      </c>
      <c r="GS23" s="139"/>
      <c r="GT23" s="147">
        <f t="shared" si="20"/>
        <v>15</v>
      </c>
      <c r="GU23" s="147">
        <f t="shared" si="21"/>
        <v>34.990200000000002</v>
      </c>
      <c r="GV23" s="139"/>
      <c r="GW23" s="148" t="str">
        <f t="shared" si="49"/>
        <v xml:space="preserve">TIPAN TIBANTA KAREN VANESSA</v>
      </c>
      <c r="GX23" s="149">
        <f t="shared" si="23"/>
        <v>49.990000000000002</v>
      </c>
      <c r="GY23" s="124">
        <f t="shared" si="24"/>
        <v>40</v>
      </c>
      <c r="GZ23" s="149">
        <f t="shared" si="25"/>
        <v>100</v>
      </c>
      <c r="HA23" s="139"/>
      <c r="HB23" s="150">
        <v>100</v>
      </c>
      <c r="HC23" s="150"/>
      <c r="HD23" s="150"/>
      <c r="HE23" s="150"/>
      <c r="HF23" s="150"/>
      <c r="HG23" s="150"/>
      <c r="HH23" s="137">
        <f t="shared" si="26"/>
        <v>100</v>
      </c>
      <c r="HI23" s="137">
        <f t="shared" si="27"/>
        <v>20</v>
      </c>
      <c r="HJ23" s="139"/>
      <c r="HK23" s="140">
        <v>100</v>
      </c>
      <c r="HL23" s="140"/>
      <c r="HM23" s="140"/>
      <c r="HN23" s="140"/>
      <c r="HO23" s="140"/>
      <c r="HP23" s="140"/>
      <c r="HQ23" s="141">
        <f t="shared" si="28"/>
        <v>100</v>
      </c>
      <c r="HR23" s="141">
        <f t="shared" si="29"/>
        <v>10</v>
      </c>
      <c r="HS23" s="139"/>
      <c r="HT23" s="151">
        <v>100</v>
      </c>
      <c r="HU23" s="151">
        <v>100</v>
      </c>
      <c r="HV23" s="151">
        <v>100</v>
      </c>
      <c r="HW23" s="151">
        <v>100</v>
      </c>
      <c r="HX23" s="151"/>
      <c r="HY23" s="152"/>
      <c r="HZ23" s="152">
        <f t="shared" si="30"/>
        <v>100</v>
      </c>
      <c r="IA23" s="152">
        <f t="shared" si="31"/>
        <v>35</v>
      </c>
      <c r="IB23" s="139"/>
      <c r="IC23" s="144">
        <v>93</v>
      </c>
      <c r="ID23" s="144">
        <v>100</v>
      </c>
      <c r="IE23" s="144">
        <v>100</v>
      </c>
      <c r="IF23" s="144"/>
      <c r="IG23" s="144"/>
      <c r="IH23" s="144"/>
      <c r="II23" s="144">
        <f t="shared" si="32"/>
        <v>97.666666666666671</v>
      </c>
      <c r="IJ23" s="144">
        <f t="shared" si="33"/>
        <v>34.18333333333333</v>
      </c>
      <c r="IK23" s="139"/>
      <c r="IL23" s="124" t="str">
        <f t="shared" si="34"/>
        <v>SI</v>
      </c>
      <c r="IM23" s="139"/>
      <c r="IN23" s="146">
        <v>100</v>
      </c>
      <c r="IO23" s="146" t="str">
        <f t="shared" si="35"/>
        <v>NO</v>
      </c>
      <c r="IP23" s="146"/>
      <c r="IQ23" s="146">
        <f t="shared" si="36"/>
        <v>100</v>
      </c>
      <c r="IR23" s="139"/>
      <c r="IS23" s="124">
        <f t="shared" si="37"/>
        <v>15</v>
      </c>
      <c r="IT23" s="124">
        <f t="shared" si="38"/>
        <v>34.714166666666671</v>
      </c>
      <c r="IU23" s="139"/>
      <c r="IV23" s="124" t="str">
        <f t="shared" si="50"/>
        <v xml:space="preserve">TIPAN TIBANTA KAREN VANESSA</v>
      </c>
      <c r="IW23" s="149">
        <f t="shared" si="40"/>
        <v>49.710000000000001</v>
      </c>
      <c r="IX23" s="124">
        <f t="shared" si="41"/>
        <v>30</v>
      </c>
      <c r="IY23" s="149">
        <f t="shared" si="42"/>
        <v>100</v>
      </c>
      <c r="IZ23" s="139"/>
      <c r="JA23" s="124" t="str">
        <f t="shared" si="51"/>
        <v xml:space="preserve">TIPAN TIBANTA KAREN VANESSA</v>
      </c>
      <c r="JB23" s="149">
        <f t="shared" si="52"/>
        <v>49.990000000000002</v>
      </c>
      <c r="JC23" s="124">
        <f t="shared" si="52"/>
        <v>40</v>
      </c>
      <c r="JD23" s="149">
        <f t="shared" si="52"/>
        <v>100</v>
      </c>
      <c r="JE23" s="149">
        <f t="shared" si="53"/>
        <v>49.710000000000001</v>
      </c>
      <c r="JF23" s="124">
        <f t="shared" si="53"/>
        <v>30</v>
      </c>
      <c r="JG23" s="149">
        <f t="shared" si="53"/>
        <v>100</v>
      </c>
      <c r="JH23" s="149">
        <f t="shared" si="54"/>
        <v>99.700000000000003</v>
      </c>
      <c r="JI23" s="124">
        <f t="shared" si="54"/>
        <v>70</v>
      </c>
      <c r="JJ23" s="124">
        <f t="shared" si="47"/>
        <v>100</v>
      </c>
      <c r="JK23" s="153" t="str">
        <f t="shared" si="48"/>
        <v>APROBADO</v>
      </c>
    </row>
    <row r="24" ht="15">
      <c r="A24" s="169" t="s">
        <v>133</v>
      </c>
      <c r="B24" s="6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70"/>
      <c r="O24" s="170"/>
      <c r="P24" s="170"/>
      <c r="Q24" s="170"/>
      <c r="R24" s="171"/>
      <c r="S24" s="171"/>
      <c r="T24" s="171"/>
      <c r="U24" s="171"/>
      <c r="V24" s="170"/>
      <c r="W24" s="170"/>
      <c r="X24" s="170"/>
      <c r="Y24" s="170"/>
      <c r="Z24" s="170"/>
      <c r="AA24" s="170"/>
      <c r="AB24" s="170"/>
      <c r="AC24" s="170"/>
      <c r="AD24" s="170"/>
      <c r="AE24" s="170"/>
      <c r="AF24" s="170"/>
      <c r="AG24" s="170"/>
      <c r="AH24" s="170"/>
      <c r="AI24" s="170"/>
      <c r="AJ24" s="170"/>
      <c r="AK24" s="170"/>
      <c r="AL24" s="170"/>
      <c r="AM24" s="170"/>
      <c r="AN24" s="170"/>
      <c r="AO24" s="170"/>
      <c r="AP24" s="170"/>
      <c r="AQ24" s="170"/>
      <c r="AR24" s="170"/>
      <c r="AS24" s="170"/>
      <c r="AT24" s="170"/>
      <c r="AU24" s="171"/>
      <c r="AV24" s="170"/>
      <c r="AW24" s="170"/>
      <c r="AX24" s="170"/>
      <c r="AY24" s="170"/>
      <c r="AZ24" s="170"/>
      <c r="BA24" s="170"/>
      <c r="BB24" s="170"/>
      <c r="BC24" s="170"/>
      <c r="BD24" s="170"/>
      <c r="BE24" s="170"/>
      <c r="BF24" s="170"/>
      <c r="BG24" s="170"/>
      <c r="BH24" s="170"/>
      <c r="BI24" s="170"/>
      <c r="BJ24" s="170"/>
      <c r="BK24" s="171"/>
      <c r="BL24" s="171"/>
      <c r="BM24" s="171"/>
      <c r="BN24" s="171"/>
      <c r="BO24" s="171"/>
      <c r="BP24" s="171"/>
      <c r="BQ24" s="171"/>
      <c r="BR24" s="171"/>
      <c r="BS24" s="170"/>
      <c r="BT24" s="170"/>
      <c r="BU24" s="170"/>
      <c r="BV24" s="170"/>
      <c r="BW24" s="170"/>
      <c r="BX24" s="170"/>
      <c r="BY24" s="170"/>
      <c r="BZ24" s="170"/>
      <c r="CA24" s="170"/>
      <c r="CB24" s="170"/>
      <c r="CC24" s="170"/>
      <c r="CD24" s="170"/>
      <c r="CE24" s="170"/>
      <c r="CF24" s="170"/>
      <c r="CG24" s="170"/>
      <c r="CH24" s="170"/>
      <c r="CI24" s="170"/>
      <c r="CJ24" s="170"/>
      <c r="CK24" s="170"/>
      <c r="CL24" s="170"/>
      <c r="CM24" s="170"/>
      <c r="CN24" s="170"/>
      <c r="CO24" s="170"/>
      <c r="CP24" s="170"/>
      <c r="CQ24" s="170"/>
      <c r="CR24" s="170"/>
      <c r="CS24" s="170"/>
      <c r="CT24" s="170"/>
      <c r="CU24" s="170"/>
      <c r="CV24" s="170"/>
      <c r="CW24" s="170"/>
      <c r="CX24" s="170"/>
      <c r="CY24" s="170"/>
      <c r="CZ24" s="170"/>
      <c r="DA24" s="170"/>
      <c r="DB24" s="170"/>
      <c r="DC24" s="170"/>
      <c r="DD24" s="170"/>
      <c r="DE24" s="170"/>
      <c r="DF24" s="170"/>
      <c r="DG24" s="170"/>
      <c r="DH24" s="170"/>
      <c r="DI24" s="170"/>
      <c r="DJ24" s="170"/>
      <c r="DK24" s="170"/>
      <c r="DL24" s="170"/>
      <c r="DM24" s="170"/>
      <c r="DN24" s="171"/>
      <c r="DO24" s="171"/>
      <c r="DP24" s="170"/>
      <c r="DQ24" s="170"/>
      <c r="DR24" s="170"/>
      <c r="DS24" s="170"/>
      <c r="DT24" s="170"/>
      <c r="DU24" s="170"/>
      <c r="DV24" s="170"/>
      <c r="DW24" s="170"/>
      <c r="DX24" s="170"/>
      <c r="DY24" s="170"/>
      <c r="DZ24" s="170"/>
      <c r="EA24" s="170"/>
      <c r="EB24" s="170"/>
      <c r="EC24" s="170"/>
      <c r="ED24" s="170"/>
      <c r="EE24" s="170"/>
      <c r="EF24" s="170"/>
      <c r="EG24" s="170"/>
      <c r="EH24" s="170"/>
      <c r="EI24" s="170"/>
      <c r="EJ24" s="170"/>
      <c r="EK24" s="170"/>
      <c r="EL24" s="170"/>
      <c r="EM24" s="170"/>
      <c r="EN24" s="170"/>
      <c r="EO24" s="170"/>
      <c r="EP24" s="170"/>
      <c r="EQ24" s="170"/>
      <c r="ER24" s="170"/>
      <c r="ES24" s="170"/>
      <c r="ET24" s="170"/>
      <c r="EU24" s="170"/>
      <c r="EV24" s="170"/>
      <c r="EW24" s="170"/>
      <c r="EX24" s="170"/>
      <c r="EY24" s="170"/>
      <c r="EZ24" s="170"/>
      <c r="FA24" s="170"/>
      <c r="FB24" s="170"/>
      <c r="FC24" s="172">
        <f t="shared" ref="FC24:FJ24" si="55">AVERAGE(FC8:FC23)</f>
        <v>87.5</v>
      </c>
      <c r="FD24" s="172" t="e">
        <f t="shared" si="55"/>
        <v>#DIV/0!</v>
      </c>
      <c r="FE24" s="172" t="e">
        <f t="shared" si="55"/>
        <v>#DIV/0!</v>
      </c>
      <c r="FF24" s="172" t="e">
        <f t="shared" si="55"/>
        <v>#DIV/0!</v>
      </c>
      <c r="FG24" s="172" t="e">
        <f t="shared" si="55"/>
        <v>#DIV/0!</v>
      </c>
      <c r="FH24" s="172" t="e">
        <f t="shared" si="55"/>
        <v>#DIV/0!</v>
      </c>
      <c r="FI24" s="172">
        <f t="shared" si="55"/>
        <v>87.5</v>
      </c>
      <c r="FJ24" s="172">
        <f t="shared" si="55"/>
        <v>8.75</v>
      </c>
      <c r="FK24" s="173"/>
      <c r="FL24" s="172">
        <f t="shared" ref="FL24:FS24" si="56">AVERAGE(FL8:FL23)</f>
        <v>100</v>
      </c>
      <c r="FM24" s="172" t="e">
        <f t="shared" si="56"/>
        <v>#DIV/0!</v>
      </c>
      <c r="FN24" s="172" t="e">
        <f t="shared" si="56"/>
        <v>#DIV/0!</v>
      </c>
      <c r="FO24" s="172" t="e">
        <f t="shared" si="56"/>
        <v>#DIV/0!</v>
      </c>
      <c r="FP24" s="172" t="e">
        <f t="shared" si="56"/>
        <v>#DIV/0!</v>
      </c>
      <c r="FQ24" s="172" t="e">
        <f t="shared" si="56"/>
        <v>#DIV/0!</v>
      </c>
      <c r="FR24" s="172">
        <f t="shared" si="56"/>
        <v>100</v>
      </c>
      <c r="FS24" s="172">
        <f t="shared" si="56"/>
        <v>10</v>
      </c>
      <c r="FT24" s="173"/>
      <c r="FU24" s="172">
        <f t="shared" ref="FU24:GB24" si="57">AVERAGE(FU8:FU23)</f>
        <v>100</v>
      </c>
      <c r="FV24" s="172">
        <f t="shared" si="57"/>
        <v>90.625</v>
      </c>
      <c r="FW24" s="172">
        <f t="shared" si="57"/>
        <v>82.1875</v>
      </c>
      <c r="FX24" s="172">
        <f t="shared" si="57"/>
        <v>95.612499999999983</v>
      </c>
      <c r="FY24" s="172">
        <f t="shared" si="57"/>
        <v>87.393749999999997</v>
      </c>
      <c r="FZ24" s="172" t="e">
        <f t="shared" si="57"/>
        <v>#DIV/0!</v>
      </c>
      <c r="GA24" s="172">
        <f t="shared" si="57"/>
        <v>91.163750000000007</v>
      </c>
      <c r="GB24" s="172">
        <f t="shared" si="57"/>
        <v>31.907312499999996</v>
      </c>
      <c r="GC24" s="173"/>
      <c r="GD24" s="172">
        <f t="shared" ref="GD24:GK24" si="58">AVERAGE(GD8:GD23)</f>
        <v>92.28125</v>
      </c>
      <c r="GE24" s="172">
        <f t="shared" si="58"/>
        <v>76</v>
      </c>
      <c r="GF24" s="172" t="e">
        <f t="shared" si="58"/>
        <v>#DIV/0!</v>
      </c>
      <c r="GG24" s="172" t="e">
        <f t="shared" si="58"/>
        <v>#DIV/0!</v>
      </c>
      <c r="GH24" s="172" t="e">
        <f t="shared" si="58"/>
        <v>#DIV/0!</v>
      </c>
      <c r="GI24" s="172" t="e">
        <f t="shared" si="58"/>
        <v>#DIV/0!</v>
      </c>
      <c r="GJ24" s="172">
        <f t="shared" si="58"/>
        <v>84.140625</v>
      </c>
      <c r="GK24" s="172">
        <f t="shared" si="58"/>
        <v>37.86328125</v>
      </c>
      <c r="GL24" s="173"/>
      <c r="GM24" s="173"/>
      <c r="GN24" s="173"/>
      <c r="GO24" s="172">
        <f>AVERAGE(GO8:GO23)</f>
        <v>61.8125</v>
      </c>
      <c r="GP24" s="173"/>
      <c r="GQ24" s="172">
        <f t="shared" ref="GQ24:GR24" si="59">AVERAGE(GQ8:GQ23)</f>
        <v>55.933333333333337</v>
      </c>
      <c r="GR24" s="172">
        <f t="shared" si="59"/>
        <v>63.099999999999994</v>
      </c>
      <c r="GS24" s="173"/>
      <c r="GT24" s="173"/>
      <c r="GU24" s="173"/>
      <c r="GV24" s="173"/>
      <c r="GW24" s="173"/>
      <c r="GX24" s="172">
        <f t="shared" ref="GX24:GZ24" si="60">AVERAGE(GX8:GX23)</f>
        <v>40.448749999999997</v>
      </c>
      <c r="GY24" s="172">
        <f t="shared" si="60"/>
        <v>40</v>
      </c>
      <c r="GZ24" s="172">
        <f t="shared" si="60"/>
        <v>100</v>
      </c>
      <c r="HA24" s="173"/>
      <c r="HB24" s="172">
        <f t="shared" ref="HB24:HI24" si="61">AVERAGE(HB8:HB23)</f>
        <v>97.8125</v>
      </c>
      <c r="HC24" s="172" t="e">
        <f t="shared" si="61"/>
        <v>#DIV/0!</v>
      </c>
      <c r="HD24" s="172" t="e">
        <f t="shared" si="61"/>
        <v>#DIV/0!</v>
      </c>
      <c r="HE24" s="172" t="e">
        <f t="shared" si="61"/>
        <v>#DIV/0!</v>
      </c>
      <c r="HF24" s="172" t="e">
        <f t="shared" si="61"/>
        <v>#DIV/0!</v>
      </c>
      <c r="HG24" s="172" t="e">
        <f t="shared" si="61"/>
        <v>#DIV/0!</v>
      </c>
      <c r="HH24" s="172">
        <f t="shared" si="61"/>
        <v>97.8125</v>
      </c>
      <c r="HI24" s="172">
        <f t="shared" si="61"/>
        <v>19.5625</v>
      </c>
      <c r="HJ24" s="173"/>
      <c r="HK24" s="172">
        <f t="shared" ref="HK24:HR24" si="62">AVERAGE(HK8:HK23)</f>
        <v>100</v>
      </c>
      <c r="HL24" s="172" t="e">
        <f t="shared" si="62"/>
        <v>#DIV/0!</v>
      </c>
      <c r="HM24" s="172" t="e">
        <f t="shared" si="62"/>
        <v>#DIV/0!</v>
      </c>
      <c r="HN24" s="172" t="e">
        <f t="shared" si="62"/>
        <v>#DIV/0!</v>
      </c>
      <c r="HO24" s="172" t="e">
        <f t="shared" si="62"/>
        <v>#DIV/0!</v>
      </c>
      <c r="HP24" s="172" t="e">
        <f t="shared" si="62"/>
        <v>#DIV/0!</v>
      </c>
      <c r="HQ24" s="172">
        <f t="shared" si="62"/>
        <v>100</v>
      </c>
      <c r="HR24" s="172">
        <f t="shared" si="62"/>
        <v>10</v>
      </c>
      <c r="HS24" s="173"/>
      <c r="HT24" s="172">
        <f t="shared" ref="HT24:IA24" si="63">AVERAGE(HT8:HT23)</f>
        <v>93.75</v>
      </c>
      <c r="HU24" s="172">
        <f t="shared" si="63"/>
        <v>100</v>
      </c>
      <c r="HV24" s="172">
        <f t="shared" si="63"/>
        <v>100</v>
      </c>
      <c r="HW24" s="172">
        <f t="shared" si="63"/>
        <v>87.5</v>
      </c>
      <c r="HX24" s="172" t="e">
        <f t="shared" si="63"/>
        <v>#DIV/0!</v>
      </c>
      <c r="HY24" s="172" t="e">
        <f t="shared" si="63"/>
        <v>#DIV/0!</v>
      </c>
      <c r="HZ24" s="172">
        <f t="shared" si="63"/>
        <v>95.3125</v>
      </c>
      <c r="IA24" s="172">
        <f t="shared" si="63"/>
        <v>33.359375</v>
      </c>
      <c r="IB24" s="173"/>
      <c r="IC24" s="172">
        <f t="shared" ref="IC24:IJ24" si="64">AVERAGE(IC8:IC23)</f>
        <v>78.53125</v>
      </c>
      <c r="ID24" s="172">
        <f t="shared" si="64"/>
        <v>95</v>
      </c>
      <c r="IE24" s="172">
        <f t="shared" si="64"/>
        <v>78.09375</v>
      </c>
      <c r="IF24" s="172" t="e">
        <f t="shared" si="64"/>
        <v>#DIV/0!</v>
      </c>
      <c r="IG24" s="172" t="e">
        <f t="shared" si="64"/>
        <v>#DIV/0!</v>
      </c>
      <c r="IH24" s="172" t="e">
        <f t="shared" si="64"/>
        <v>#DIV/0!</v>
      </c>
      <c r="II24" s="172">
        <f t="shared" si="64"/>
        <v>83.875000000000014</v>
      </c>
      <c r="IJ24" s="172">
        <f t="shared" si="64"/>
        <v>29.356249999999999</v>
      </c>
      <c r="IK24" s="173"/>
      <c r="IL24" s="173"/>
      <c r="IM24" s="173"/>
      <c r="IN24" s="172">
        <f>AVERAGE(IN8:IN23)</f>
        <v>95</v>
      </c>
      <c r="IO24" s="173"/>
      <c r="IP24" s="172" t="e">
        <f t="shared" ref="IP24:IQ24" si="65">AVERAGE(IP8:IP23)</f>
        <v>#DIV/0!</v>
      </c>
      <c r="IQ24" s="172">
        <f t="shared" si="65"/>
        <v>95</v>
      </c>
      <c r="IR24" s="173"/>
      <c r="IS24" s="173"/>
      <c r="IT24" s="173"/>
      <c r="IU24" s="173"/>
      <c r="IV24" s="173"/>
      <c r="IW24" s="172">
        <f t="shared" ref="IW24:IY24" si="66">AVERAGE(IW8:IW23)</f>
        <v>46.548124999999992</v>
      </c>
      <c r="IX24" s="172">
        <f t="shared" si="66"/>
        <v>29.5625</v>
      </c>
      <c r="IY24" s="172">
        <f t="shared" si="66"/>
        <v>98.542500000000004</v>
      </c>
      <c r="IZ24" s="173"/>
      <c r="JA24" s="173"/>
      <c r="JB24" s="172">
        <f t="shared" ref="JB24:JJ24" si="67">AVERAGE(JB8:JB23)</f>
        <v>40.448749999999997</v>
      </c>
      <c r="JC24" s="172">
        <f t="shared" si="67"/>
        <v>40</v>
      </c>
      <c r="JD24" s="172">
        <f t="shared" si="67"/>
        <v>100</v>
      </c>
      <c r="JE24" s="172">
        <f t="shared" si="67"/>
        <v>46.548124999999992</v>
      </c>
      <c r="JF24" s="172">
        <f t="shared" si="67"/>
        <v>29.5625</v>
      </c>
      <c r="JG24" s="172">
        <f t="shared" si="67"/>
        <v>98.542500000000004</v>
      </c>
      <c r="JH24" s="172">
        <f t="shared" si="67"/>
        <v>86.996875000000003</v>
      </c>
      <c r="JI24" s="172">
        <f t="shared" si="67"/>
        <v>69.5625</v>
      </c>
      <c r="JJ24" s="172">
        <f t="shared" si="67"/>
        <v>99.271250000000009</v>
      </c>
      <c r="JK24" s="174"/>
    </row>
    <row r="25" ht="15">
      <c r="A25" s="169" t="s">
        <v>134</v>
      </c>
      <c r="B25" s="6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70"/>
      <c r="O25" s="170"/>
      <c r="P25" s="170"/>
      <c r="Q25" s="170"/>
      <c r="R25" s="175"/>
      <c r="S25" s="175"/>
      <c r="T25" s="175"/>
      <c r="U25" s="175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0"/>
      <c r="AJ25" s="170"/>
      <c r="AK25" s="170"/>
      <c r="AL25" s="170"/>
      <c r="AM25" s="170"/>
      <c r="AN25" s="170"/>
      <c r="AO25" s="170"/>
      <c r="AP25" s="170"/>
      <c r="AQ25" s="170"/>
      <c r="AR25" s="170"/>
      <c r="AS25" s="170"/>
      <c r="AT25" s="170"/>
      <c r="AU25" s="175"/>
      <c r="AV25" s="170"/>
      <c r="AW25" s="170"/>
      <c r="AX25" s="170"/>
      <c r="AY25" s="170"/>
      <c r="AZ25" s="170"/>
      <c r="BA25" s="170"/>
      <c r="BB25" s="170"/>
      <c r="BC25" s="170"/>
      <c r="BD25" s="170"/>
      <c r="BE25" s="170"/>
      <c r="BF25" s="170"/>
      <c r="BG25" s="170"/>
      <c r="BH25" s="170"/>
      <c r="BI25" s="170"/>
      <c r="BJ25" s="170"/>
      <c r="BK25" s="175"/>
      <c r="BL25" s="175"/>
      <c r="BM25" s="175"/>
      <c r="BN25" s="175"/>
      <c r="BO25" s="175"/>
      <c r="BP25" s="175"/>
      <c r="BQ25" s="175"/>
      <c r="BR25" s="175"/>
      <c r="BS25" s="170"/>
      <c r="BT25" s="170"/>
      <c r="BU25" s="170"/>
      <c r="BV25" s="170"/>
      <c r="BW25" s="170"/>
      <c r="BX25" s="170"/>
      <c r="BY25" s="170"/>
      <c r="BZ25" s="170"/>
      <c r="CA25" s="170"/>
      <c r="CB25" s="170"/>
      <c r="CC25" s="170"/>
      <c r="CD25" s="170"/>
      <c r="CE25" s="170"/>
      <c r="CF25" s="170"/>
      <c r="CG25" s="170"/>
      <c r="CH25" s="170"/>
      <c r="CI25" s="170"/>
      <c r="CJ25" s="170"/>
      <c r="CK25" s="170"/>
      <c r="CL25" s="170"/>
      <c r="CM25" s="170"/>
      <c r="CN25" s="170"/>
      <c r="CO25" s="170"/>
      <c r="CP25" s="170"/>
      <c r="CQ25" s="170"/>
      <c r="CR25" s="170"/>
      <c r="CS25" s="170"/>
      <c r="CT25" s="170"/>
      <c r="CU25" s="170"/>
      <c r="CV25" s="170"/>
      <c r="CW25" s="170"/>
      <c r="CX25" s="170"/>
      <c r="CY25" s="170"/>
      <c r="CZ25" s="170"/>
      <c r="DA25" s="170"/>
      <c r="DB25" s="170"/>
      <c r="DC25" s="170"/>
      <c r="DD25" s="170"/>
      <c r="DE25" s="170"/>
      <c r="DF25" s="170"/>
      <c r="DG25" s="170"/>
      <c r="DH25" s="170"/>
      <c r="DI25" s="170"/>
      <c r="DJ25" s="170"/>
      <c r="DK25" s="170"/>
      <c r="DL25" s="170"/>
      <c r="DM25" s="170"/>
      <c r="DN25" s="175"/>
      <c r="DO25" s="175"/>
      <c r="DP25" s="170"/>
      <c r="DQ25" s="170"/>
      <c r="DR25" s="170"/>
      <c r="DS25" s="170"/>
      <c r="DT25" s="170"/>
      <c r="DU25" s="170"/>
      <c r="DV25" s="170"/>
      <c r="DW25" s="170"/>
      <c r="DX25" s="170"/>
      <c r="DY25" s="170"/>
      <c r="DZ25" s="170"/>
      <c r="EA25" s="170"/>
      <c r="EB25" s="170"/>
      <c r="EC25" s="170"/>
      <c r="ED25" s="170"/>
      <c r="EE25" s="170"/>
      <c r="EF25" s="170"/>
      <c r="EG25" s="170"/>
      <c r="EH25" s="170"/>
      <c r="EI25" s="170"/>
      <c r="EJ25" s="170"/>
      <c r="EK25" s="170"/>
      <c r="EL25" s="170"/>
      <c r="EM25" s="170"/>
      <c r="EN25" s="170"/>
      <c r="EO25" s="170"/>
      <c r="EP25" s="170"/>
      <c r="EQ25" s="170"/>
      <c r="ER25" s="170"/>
      <c r="ES25" s="170"/>
      <c r="ET25" s="170"/>
      <c r="EU25" s="170"/>
      <c r="EV25" s="170"/>
      <c r="EW25" s="170"/>
      <c r="EX25" s="170"/>
      <c r="EY25" s="170"/>
      <c r="EZ25" s="170"/>
      <c r="FA25" s="170"/>
      <c r="FB25" s="170"/>
      <c r="FC25" s="172">
        <f t="shared" ref="FC25:FJ25" si="68">STDEV(FC8:FC23)</f>
        <v>34.156502553198663</v>
      </c>
      <c r="FD25" s="172" t="e">
        <f t="shared" si="68"/>
        <v>#DIV/0!</v>
      </c>
      <c r="FE25" s="172" t="e">
        <f t="shared" si="68"/>
        <v>#DIV/0!</v>
      </c>
      <c r="FF25" s="172" t="e">
        <f t="shared" si="68"/>
        <v>#DIV/0!</v>
      </c>
      <c r="FG25" s="172" t="e">
        <f t="shared" si="68"/>
        <v>#DIV/0!</v>
      </c>
      <c r="FH25" s="172" t="e">
        <f t="shared" si="68"/>
        <v>#DIV/0!</v>
      </c>
      <c r="FI25" s="172">
        <f t="shared" si="68"/>
        <v>34.156502553198663</v>
      </c>
      <c r="FJ25" s="172">
        <f t="shared" si="68"/>
        <v>3.415650255319866</v>
      </c>
      <c r="FK25" s="173"/>
      <c r="FL25" s="172">
        <f t="shared" ref="FL25:FS25" si="69">STDEV(FL8:FL23)</f>
        <v>0</v>
      </c>
      <c r="FM25" s="172" t="e">
        <f t="shared" si="69"/>
        <v>#DIV/0!</v>
      </c>
      <c r="FN25" s="172" t="e">
        <f t="shared" si="69"/>
        <v>#DIV/0!</v>
      </c>
      <c r="FO25" s="172" t="e">
        <f t="shared" si="69"/>
        <v>#DIV/0!</v>
      </c>
      <c r="FP25" s="172" t="e">
        <f t="shared" si="69"/>
        <v>#DIV/0!</v>
      </c>
      <c r="FQ25" s="172" t="e">
        <f t="shared" si="69"/>
        <v>#DIV/0!</v>
      </c>
      <c r="FR25" s="172">
        <f t="shared" si="69"/>
        <v>0</v>
      </c>
      <c r="FS25" s="172">
        <f t="shared" si="69"/>
        <v>0</v>
      </c>
      <c r="FT25" s="173"/>
      <c r="FU25" s="172">
        <f t="shared" ref="FU25:GB25" si="70">STDEV(FU8:FU23)</f>
        <v>0</v>
      </c>
      <c r="FV25" s="172">
        <f t="shared" si="70"/>
        <v>27.195281453467867</v>
      </c>
      <c r="FW25" s="172">
        <f t="shared" si="70"/>
        <v>32.899784700410024</v>
      </c>
      <c r="FX25" s="172">
        <f t="shared" si="70"/>
        <v>4.6219584593546497</v>
      </c>
      <c r="FY25" s="172">
        <f t="shared" si="70"/>
        <v>20.640848456398317</v>
      </c>
      <c r="FZ25" s="172" t="e">
        <f t="shared" si="70"/>
        <v>#DIV/0!</v>
      </c>
      <c r="GA25" s="172">
        <f t="shared" si="70"/>
        <v>10.807578128332006</v>
      </c>
      <c r="GB25" s="172">
        <f t="shared" si="70"/>
        <v>3.7826523449161948</v>
      </c>
      <c r="GC25" s="173"/>
      <c r="GD25" s="172">
        <f t="shared" ref="GD25:GK25" si="71">STDEV(GD8:GD23)</f>
        <v>17.755720909047877</v>
      </c>
      <c r="GE25" s="172">
        <f t="shared" si="71"/>
        <v>20.326501584548843</v>
      </c>
      <c r="GF25" s="172" t="e">
        <f t="shared" si="71"/>
        <v>#DIV/0!</v>
      </c>
      <c r="GG25" s="172" t="e">
        <f t="shared" si="71"/>
        <v>#DIV/0!</v>
      </c>
      <c r="GH25" s="172" t="e">
        <f t="shared" si="71"/>
        <v>#DIV/0!</v>
      </c>
      <c r="GI25" s="172" t="e">
        <f t="shared" si="71"/>
        <v>#DIV/0!</v>
      </c>
      <c r="GJ25" s="172">
        <f t="shared" si="71"/>
        <v>16.090102742058548</v>
      </c>
      <c r="GK25" s="172">
        <f t="shared" si="71"/>
        <v>7.240546233926338</v>
      </c>
      <c r="GL25" s="173"/>
      <c r="GM25" s="173"/>
      <c r="GN25" s="173"/>
      <c r="GO25" s="172">
        <f>STDEV(GO8:GO23)</f>
        <v>20.965745872732505</v>
      </c>
      <c r="GP25" s="173"/>
      <c r="GQ25" s="172">
        <f t="shared" ref="GQ25:GR25" si="72">STDEV(GQ8:GQ23)</f>
        <v>17.908572519800927</v>
      </c>
      <c r="GR25" s="172">
        <f t="shared" si="72"/>
        <v>20.108082951887805</v>
      </c>
      <c r="GS25" s="173"/>
      <c r="GT25" s="173"/>
      <c r="GU25" s="173"/>
      <c r="GV25" s="173"/>
      <c r="GW25" s="173"/>
      <c r="GX25" s="172">
        <f t="shared" ref="GX25:GZ25" si="73">STDEV(GX8:GX23)</f>
        <v>6.3828163846377626</v>
      </c>
      <c r="GY25" s="172">
        <f t="shared" si="73"/>
        <v>0</v>
      </c>
      <c r="GZ25" s="172">
        <f t="shared" si="73"/>
        <v>0</v>
      </c>
      <c r="HA25" s="173"/>
      <c r="HB25" s="172">
        <f t="shared" ref="HB25:HI25" si="74">STDEV(HB8:HB23)</f>
        <v>3.966001344763598</v>
      </c>
      <c r="HC25" s="172" t="e">
        <f t="shared" si="74"/>
        <v>#DIV/0!</v>
      </c>
      <c r="HD25" s="172" t="e">
        <f t="shared" si="74"/>
        <v>#DIV/0!</v>
      </c>
      <c r="HE25" s="172" t="e">
        <f t="shared" si="74"/>
        <v>#DIV/0!</v>
      </c>
      <c r="HF25" s="172" t="e">
        <f t="shared" si="74"/>
        <v>#DIV/0!</v>
      </c>
      <c r="HG25" s="172" t="e">
        <f t="shared" si="74"/>
        <v>#DIV/0!</v>
      </c>
      <c r="HH25" s="172">
        <f t="shared" si="74"/>
        <v>3.966001344763598</v>
      </c>
      <c r="HI25" s="172">
        <f t="shared" si="74"/>
        <v>0.79320026895271956</v>
      </c>
      <c r="HJ25" s="173"/>
      <c r="HK25" s="172">
        <f t="shared" ref="HK25:HR25" si="75">STDEV(HK8:HK23)</f>
        <v>0</v>
      </c>
      <c r="HL25" s="172" t="e">
        <f t="shared" si="75"/>
        <v>#DIV/0!</v>
      </c>
      <c r="HM25" s="172" t="e">
        <f t="shared" si="75"/>
        <v>#DIV/0!</v>
      </c>
      <c r="HN25" s="172" t="e">
        <f t="shared" si="75"/>
        <v>#DIV/0!</v>
      </c>
      <c r="HO25" s="172" t="e">
        <f t="shared" si="75"/>
        <v>#DIV/0!</v>
      </c>
      <c r="HP25" s="172" t="e">
        <f t="shared" si="75"/>
        <v>#DIV/0!</v>
      </c>
      <c r="HQ25" s="172">
        <f t="shared" si="75"/>
        <v>0</v>
      </c>
      <c r="HR25" s="172">
        <f t="shared" si="75"/>
        <v>0</v>
      </c>
      <c r="HS25" s="173"/>
      <c r="HT25" s="172">
        <f t="shared" ref="HT25:IA25" si="76">STDEV(HT8:HT23)</f>
        <v>25</v>
      </c>
      <c r="HU25" s="172">
        <f t="shared" si="76"/>
        <v>0</v>
      </c>
      <c r="HV25" s="172">
        <f t="shared" si="76"/>
        <v>0</v>
      </c>
      <c r="HW25" s="172">
        <f t="shared" si="76"/>
        <v>28.867513459481287</v>
      </c>
      <c r="HX25" s="172" t="e">
        <f t="shared" si="76"/>
        <v>#DIV/0!</v>
      </c>
      <c r="HY25" s="172" t="e">
        <f t="shared" si="76"/>
        <v>#DIV/0!</v>
      </c>
      <c r="HZ25" s="172">
        <f t="shared" si="76"/>
        <v>12.808688457449499</v>
      </c>
      <c r="IA25" s="172">
        <f t="shared" si="76"/>
        <v>4.4830409601073242</v>
      </c>
      <c r="IB25" s="173"/>
      <c r="IC25" s="172">
        <f t="shared" ref="IC25:IJ25" si="77">STDEV(IC8:IC23)</f>
        <v>17.811483889146725</v>
      </c>
      <c r="ID25" s="172">
        <f t="shared" si="77"/>
        <v>14.142135623730951</v>
      </c>
      <c r="IE25" s="172">
        <f t="shared" si="77"/>
        <v>17.41189129110716</v>
      </c>
      <c r="IF25" s="172" t="e">
        <f t="shared" si="77"/>
        <v>#DIV/0!</v>
      </c>
      <c r="IG25" s="172" t="e">
        <f t="shared" si="77"/>
        <v>#DIV/0!</v>
      </c>
      <c r="IH25" s="172" t="e">
        <f t="shared" si="77"/>
        <v>#DIV/0!</v>
      </c>
      <c r="II25" s="172">
        <f t="shared" si="77"/>
        <v>11.705570057471226</v>
      </c>
      <c r="IJ25" s="172">
        <f t="shared" si="77"/>
        <v>4.0969495201149488</v>
      </c>
      <c r="IK25" s="173"/>
      <c r="IL25" s="173"/>
      <c r="IM25" s="173"/>
      <c r="IN25" s="172">
        <f>STDEV(IN8:IN23)</f>
        <v>7.3029674334022152</v>
      </c>
      <c r="IO25" s="173"/>
      <c r="IP25" s="172" t="e">
        <f t="shared" ref="IP25:IQ25" si="78">STDEV(IP8:IP23)</f>
        <v>#DIV/0!</v>
      </c>
      <c r="IQ25" s="172">
        <f t="shared" si="78"/>
        <v>7.3029674334022152</v>
      </c>
      <c r="IR25" s="173"/>
      <c r="IS25" s="173"/>
      <c r="IT25" s="173"/>
      <c r="IU25" s="173"/>
      <c r="IV25" s="173"/>
      <c r="IW25" s="172">
        <f t="shared" ref="IW25:IY25" si="79">STDEV(IW8:IW23)</f>
        <v>2.6795328417468589</v>
      </c>
      <c r="IX25" s="172">
        <f t="shared" si="79"/>
        <v>1.0307764064044151</v>
      </c>
      <c r="IY25" s="172">
        <f t="shared" si="79"/>
        <v>3.4347896587709701</v>
      </c>
      <c r="IZ25" s="173"/>
      <c r="JA25" s="173"/>
      <c r="JB25" s="172">
        <f t="shared" ref="JB25:JJ25" si="80">STDEV(JB8:JB23)</f>
        <v>6.3828163846377626</v>
      </c>
      <c r="JC25" s="172">
        <f t="shared" si="80"/>
        <v>0</v>
      </c>
      <c r="JD25" s="172">
        <f t="shared" si="80"/>
        <v>0</v>
      </c>
      <c r="JE25" s="172">
        <f t="shared" si="80"/>
        <v>2.6795328417468589</v>
      </c>
      <c r="JF25" s="172">
        <f t="shared" si="80"/>
        <v>1.0307764064044151</v>
      </c>
      <c r="JG25" s="172">
        <f t="shared" si="80"/>
        <v>3.4347896587709701</v>
      </c>
      <c r="JH25" s="172">
        <f t="shared" si="80"/>
        <v>7.5395240510702424</v>
      </c>
      <c r="JI25" s="172">
        <f t="shared" si="80"/>
        <v>1.0307764064044151</v>
      </c>
      <c r="JJ25" s="172">
        <f t="shared" si="80"/>
        <v>1.7173948293854828</v>
      </c>
      <c r="JK25" s="174"/>
    </row>
    <row r="26" ht="15">
      <c r="A26" s="169" t="s">
        <v>135</v>
      </c>
      <c r="B26" s="6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70"/>
      <c r="O26" s="170"/>
      <c r="P26" s="170"/>
      <c r="Q26" s="170"/>
      <c r="R26" s="175"/>
      <c r="S26" s="175"/>
      <c r="T26" s="175"/>
      <c r="U26" s="175"/>
      <c r="V26" s="170"/>
      <c r="W26" s="170"/>
      <c r="X26" s="170"/>
      <c r="Y26" s="170"/>
      <c r="Z26" s="170"/>
      <c r="AA26" s="170"/>
      <c r="AB26" s="170"/>
      <c r="AC26" s="170"/>
      <c r="AD26" s="170"/>
      <c r="AE26" s="170"/>
      <c r="AF26" s="170"/>
      <c r="AG26" s="170"/>
      <c r="AH26" s="170"/>
      <c r="AI26" s="170"/>
      <c r="AJ26" s="170"/>
      <c r="AK26" s="170"/>
      <c r="AL26" s="170"/>
      <c r="AM26" s="170"/>
      <c r="AN26" s="170"/>
      <c r="AO26" s="170"/>
      <c r="AP26" s="170"/>
      <c r="AQ26" s="170"/>
      <c r="AR26" s="170"/>
      <c r="AS26" s="170"/>
      <c r="AT26" s="170"/>
      <c r="AU26" s="175"/>
      <c r="AV26" s="170"/>
      <c r="AW26" s="170"/>
      <c r="AX26" s="170"/>
      <c r="AY26" s="170"/>
      <c r="AZ26" s="170"/>
      <c r="BA26" s="170"/>
      <c r="BB26" s="170"/>
      <c r="BC26" s="170"/>
      <c r="BD26" s="170"/>
      <c r="BE26" s="170"/>
      <c r="BF26" s="170"/>
      <c r="BG26" s="170"/>
      <c r="BH26" s="170"/>
      <c r="BI26" s="170"/>
      <c r="BJ26" s="170"/>
      <c r="BK26" s="175"/>
      <c r="BL26" s="175"/>
      <c r="BM26" s="175"/>
      <c r="BN26" s="175"/>
      <c r="BO26" s="175"/>
      <c r="BP26" s="175"/>
      <c r="BQ26" s="175"/>
      <c r="BR26" s="175"/>
      <c r="BS26" s="170"/>
      <c r="BT26" s="170"/>
      <c r="BU26" s="170"/>
      <c r="BV26" s="170"/>
      <c r="BW26" s="170"/>
      <c r="BX26" s="170"/>
      <c r="BY26" s="170"/>
      <c r="BZ26" s="170"/>
      <c r="CA26" s="170"/>
      <c r="CB26" s="170"/>
      <c r="CC26" s="170"/>
      <c r="CD26" s="170"/>
      <c r="CE26" s="170"/>
      <c r="CF26" s="170"/>
      <c r="CG26" s="170"/>
      <c r="CH26" s="170"/>
      <c r="CI26" s="170"/>
      <c r="CJ26" s="170"/>
      <c r="CK26" s="170"/>
      <c r="CL26" s="170"/>
      <c r="CM26" s="170"/>
      <c r="CN26" s="170"/>
      <c r="CO26" s="170"/>
      <c r="CP26" s="170"/>
      <c r="CQ26" s="170"/>
      <c r="CR26" s="170"/>
      <c r="CS26" s="170"/>
      <c r="CT26" s="170"/>
      <c r="CU26" s="170"/>
      <c r="CV26" s="170"/>
      <c r="CW26" s="170"/>
      <c r="CX26" s="170"/>
      <c r="CY26" s="170"/>
      <c r="CZ26" s="170"/>
      <c r="DA26" s="170"/>
      <c r="DB26" s="170"/>
      <c r="DC26" s="170"/>
      <c r="DD26" s="170"/>
      <c r="DE26" s="170"/>
      <c r="DF26" s="170"/>
      <c r="DG26" s="170"/>
      <c r="DH26" s="170"/>
      <c r="DI26" s="170"/>
      <c r="DJ26" s="170"/>
      <c r="DK26" s="170"/>
      <c r="DL26" s="170"/>
      <c r="DM26" s="170"/>
      <c r="DN26" s="175"/>
      <c r="DO26" s="175"/>
      <c r="DP26" s="170"/>
      <c r="DQ26" s="170"/>
      <c r="DR26" s="170"/>
      <c r="DS26" s="170"/>
      <c r="DT26" s="170"/>
      <c r="DU26" s="170"/>
      <c r="DV26" s="170"/>
      <c r="DW26" s="170"/>
      <c r="DX26" s="170"/>
      <c r="DY26" s="170"/>
      <c r="DZ26" s="170"/>
      <c r="EA26" s="170"/>
      <c r="EB26" s="170"/>
      <c r="EC26" s="170"/>
      <c r="ED26" s="170"/>
      <c r="EE26" s="170"/>
      <c r="EF26" s="170"/>
      <c r="EG26" s="170"/>
      <c r="EH26" s="170"/>
      <c r="EI26" s="170"/>
      <c r="EJ26" s="170"/>
      <c r="EK26" s="170"/>
      <c r="EL26" s="170"/>
      <c r="EM26" s="170"/>
      <c r="EN26" s="170"/>
      <c r="EO26" s="170"/>
      <c r="EP26" s="170"/>
      <c r="EQ26" s="170"/>
      <c r="ER26" s="170"/>
      <c r="ES26" s="170"/>
      <c r="ET26" s="170"/>
      <c r="EU26" s="170"/>
      <c r="EV26" s="170"/>
      <c r="EW26" s="170"/>
      <c r="EX26" s="170"/>
      <c r="EY26" s="170"/>
      <c r="EZ26" s="170"/>
      <c r="FA26" s="170"/>
      <c r="FB26" s="170"/>
      <c r="FC26" s="172">
        <f t="shared" ref="FC26:FJ26" si="81">FC24+FC25</f>
        <v>121.65650255319866</v>
      </c>
      <c r="FD26" s="172" t="e">
        <f t="shared" si="81"/>
        <v>#DIV/0!</v>
      </c>
      <c r="FE26" s="172" t="e">
        <f t="shared" si="81"/>
        <v>#DIV/0!</v>
      </c>
      <c r="FF26" s="172" t="e">
        <f t="shared" si="81"/>
        <v>#DIV/0!</v>
      </c>
      <c r="FG26" s="172" t="e">
        <f t="shared" si="81"/>
        <v>#DIV/0!</v>
      </c>
      <c r="FH26" s="172" t="e">
        <f t="shared" si="81"/>
        <v>#DIV/0!</v>
      </c>
      <c r="FI26" s="172">
        <f t="shared" si="81"/>
        <v>121.65650255319866</v>
      </c>
      <c r="FJ26" s="172">
        <f t="shared" si="81"/>
        <v>12.165650255319866</v>
      </c>
      <c r="FK26" s="173"/>
      <c r="FL26" s="172">
        <f t="shared" ref="FL26:FS26" si="82">FL24+FL25</f>
        <v>100</v>
      </c>
      <c r="FM26" s="172" t="e">
        <f t="shared" si="82"/>
        <v>#DIV/0!</v>
      </c>
      <c r="FN26" s="172" t="e">
        <f t="shared" si="82"/>
        <v>#DIV/0!</v>
      </c>
      <c r="FO26" s="172" t="e">
        <f t="shared" si="82"/>
        <v>#DIV/0!</v>
      </c>
      <c r="FP26" s="172" t="e">
        <f t="shared" si="82"/>
        <v>#DIV/0!</v>
      </c>
      <c r="FQ26" s="172" t="e">
        <f t="shared" si="82"/>
        <v>#DIV/0!</v>
      </c>
      <c r="FR26" s="172">
        <f t="shared" si="82"/>
        <v>100</v>
      </c>
      <c r="FS26" s="172">
        <f t="shared" si="82"/>
        <v>10</v>
      </c>
      <c r="FT26" s="173"/>
      <c r="FU26" s="172">
        <f t="shared" ref="FU26:GB26" si="83">FU24+FU25</f>
        <v>100</v>
      </c>
      <c r="FV26" s="172">
        <f t="shared" si="83"/>
        <v>117.82028145346787</v>
      </c>
      <c r="FW26" s="172">
        <f t="shared" si="83"/>
        <v>115.08728470041002</v>
      </c>
      <c r="FX26" s="172">
        <f t="shared" si="83"/>
        <v>100.23445845935463</v>
      </c>
      <c r="FY26" s="172">
        <f t="shared" si="83"/>
        <v>108.03459845639831</v>
      </c>
      <c r="FZ26" s="172" t="e">
        <f t="shared" si="83"/>
        <v>#DIV/0!</v>
      </c>
      <c r="GA26" s="172">
        <f t="shared" si="83"/>
        <v>101.97132812833202</v>
      </c>
      <c r="GB26" s="172">
        <f t="shared" si="83"/>
        <v>35.68996484491619</v>
      </c>
      <c r="GC26" s="173"/>
      <c r="GD26" s="172">
        <f t="shared" ref="GD26:GK26" si="84">GD24+GD25</f>
        <v>110.03697090904788</v>
      </c>
      <c r="GE26" s="172">
        <f t="shared" si="84"/>
        <v>96.326501584548851</v>
      </c>
      <c r="GF26" s="172" t="e">
        <f t="shared" si="84"/>
        <v>#DIV/0!</v>
      </c>
      <c r="GG26" s="172" t="e">
        <f t="shared" si="84"/>
        <v>#DIV/0!</v>
      </c>
      <c r="GH26" s="172" t="e">
        <f t="shared" si="84"/>
        <v>#DIV/0!</v>
      </c>
      <c r="GI26" s="172" t="e">
        <f t="shared" si="84"/>
        <v>#DIV/0!</v>
      </c>
      <c r="GJ26" s="172">
        <f t="shared" si="84"/>
        <v>100.23072774205855</v>
      </c>
      <c r="GK26" s="172">
        <f t="shared" si="84"/>
        <v>45.103827483926338</v>
      </c>
      <c r="GL26" s="173"/>
      <c r="GM26" s="173"/>
      <c r="GN26" s="173"/>
      <c r="GO26" s="172">
        <f>GO24+GO25</f>
        <v>82.778245872732498</v>
      </c>
      <c r="GP26" s="173"/>
      <c r="GQ26" s="172">
        <f t="shared" ref="GQ26:GR26" si="85">GQ24+GQ25</f>
        <v>73.841905853134264</v>
      </c>
      <c r="GR26" s="172">
        <f t="shared" si="85"/>
        <v>83.208082951887803</v>
      </c>
      <c r="GS26" s="173"/>
      <c r="GT26" s="173"/>
      <c r="GU26" s="173"/>
      <c r="GV26" s="173"/>
      <c r="GW26" s="173"/>
      <c r="GX26" s="172">
        <f t="shared" ref="GX26:GZ26" si="86">GX24+GX25</f>
        <v>46.83156638463776</v>
      </c>
      <c r="GY26" s="172">
        <f t="shared" si="86"/>
        <v>40</v>
      </c>
      <c r="GZ26" s="172">
        <f t="shared" si="86"/>
        <v>100</v>
      </c>
      <c r="HA26" s="173"/>
      <c r="HB26" s="172">
        <f t="shared" ref="HB26:HI26" si="87">HB24+HB25</f>
        <v>101.7785013447636</v>
      </c>
      <c r="HC26" s="172" t="e">
        <f t="shared" si="87"/>
        <v>#DIV/0!</v>
      </c>
      <c r="HD26" s="172" t="e">
        <f t="shared" si="87"/>
        <v>#DIV/0!</v>
      </c>
      <c r="HE26" s="172" t="e">
        <f t="shared" si="87"/>
        <v>#DIV/0!</v>
      </c>
      <c r="HF26" s="172" t="e">
        <f t="shared" si="87"/>
        <v>#DIV/0!</v>
      </c>
      <c r="HG26" s="172" t="e">
        <f t="shared" si="87"/>
        <v>#DIV/0!</v>
      </c>
      <c r="HH26" s="172">
        <f t="shared" si="87"/>
        <v>101.7785013447636</v>
      </c>
      <c r="HI26" s="172">
        <f t="shared" si="87"/>
        <v>20.35570026895272</v>
      </c>
      <c r="HJ26" s="173"/>
      <c r="HK26" s="172">
        <f t="shared" ref="HK26:HR26" si="88">HK24+HK25</f>
        <v>100</v>
      </c>
      <c r="HL26" s="172" t="e">
        <f t="shared" si="88"/>
        <v>#DIV/0!</v>
      </c>
      <c r="HM26" s="172" t="e">
        <f t="shared" si="88"/>
        <v>#DIV/0!</v>
      </c>
      <c r="HN26" s="172" t="e">
        <f t="shared" si="88"/>
        <v>#DIV/0!</v>
      </c>
      <c r="HO26" s="172" t="e">
        <f t="shared" si="88"/>
        <v>#DIV/0!</v>
      </c>
      <c r="HP26" s="172" t="e">
        <f t="shared" si="88"/>
        <v>#DIV/0!</v>
      </c>
      <c r="HQ26" s="172">
        <f t="shared" si="88"/>
        <v>100</v>
      </c>
      <c r="HR26" s="172">
        <f t="shared" si="88"/>
        <v>10</v>
      </c>
      <c r="HS26" s="173"/>
      <c r="HT26" s="172">
        <f t="shared" ref="HT26:IA26" si="89">HT24+HT25</f>
        <v>118.75</v>
      </c>
      <c r="HU26" s="172">
        <f t="shared" si="89"/>
        <v>100</v>
      </c>
      <c r="HV26" s="172">
        <f t="shared" si="89"/>
        <v>100</v>
      </c>
      <c r="HW26" s="172">
        <f t="shared" si="89"/>
        <v>116.36751345948129</v>
      </c>
      <c r="HX26" s="172" t="e">
        <f t="shared" si="89"/>
        <v>#DIV/0!</v>
      </c>
      <c r="HY26" s="172" t="e">
        <f t="shared" si="89"/>
        <v>#DIV/0!</v>
      </c>
      <c r="HZ26" s="172">
        <f t="shared" si="89"/>
        <v>108.12118845744951</v>
      </c>
      <c r="IA26" s="172">
        <f t="shared" si="89"/>
        <v>37.842415960107324</v>
      </c>
      <c r="IB26" s="173"/>
      <c r="IC26" s="172">
        <f t="shared" ref="IC26:IJ26" si="90">IC24+IC25</f>
        <v>96.342733889146729</v>
      </c>
      <c r="ID26" s="172">
        <f t="shared" si="90"/>
        <v>109.14213562373095</v>
      </c>
      <c r="IE26" s="172">
        <f t="shared" si="90"/>
        <v>95.505641291107167</v>
      </c>
      <c r="IF26" s="172" t="e">
        <f t="shared" si="90"/>
        <v>#DIV/0!</v>
      </c>
      <c r="IG26" s="172" t="e">
        <f t="shared" si="90"/>
        <v>#DIV/0!</v>
      </c>
      <c r="IH26" s="172" t="e">
        <f t="shared" si="90"/>
        <v>#DIV/0!</v>
      </c>
      <c r="II26" s="172">
        <f t="shared" si="90"/>
        <v>95.580570057471235</v>
      </c>
      <c r="IJ26" s="172">
        <f t="shared" si="90"/>
        <v>33.45319952011495</v>
      </c>
      <c r="IK26" s="173"/>
      <c r="IL26" s="173"/>
      <c r="IM26" s="173"/>
      <c r="IN26" s="172">
        <f>IN24+IN25</f>
        <v>102.30296743340222</v>
      </c>
      <c r="IO26" s="173"/>
      <c r="IP26" s="172" t="e">
        <f t="shared" ref="IP26:IQ26" si="91">IP24+IP25</f>
        <v>#DIV/0!</v>
      </c>
      <c r="IQ26" s="172">
        <f t="shared" si="91"/>
        <v>102.30296743340222</v>
      </c>
      <c r="IR26" s="173"/>
      <c r="IS26" s="173"/>
      <c r="IT26" s="173"/>
      <c r="IU26" s="173"/>
      <c r="IV26" s="173"/>
      <c r="IW26" s="172">
        <f t="shared" ref="IW26:IY26" si="92">IW24+IW25</f>
        <v>49.227657841746847</v>
      </c>
      <c r="IX26" s="172">
        <f t="shared" si="92"/>
        <v>30.593276406404414</v>
      </c>
      <c r="IY26" s="172">
        <f t="shared" si="92"/>
        <v>101.97728965877097</v>
      </c>
      <c r="IZ26" s="173"/>
      <c r="JA26" s="173"/>
      <c r="JB26" s="172">
        <f t="shared" ref="JB26:JJ26" si="93">JB24+JB25</f>
        <v>46.83156638463776</v>
      </c>
      <c r="JC26" s="172">
        <f t="shared" si="93"/>
        <v>40</v>
      </c>
      <c r="JD26" s="172">
        <f t="shared" si="93"/>
        <v>100</v>
      </c>
      <c r="JE26" s="172">
        <f t="shared" si="93"/>
        <v>49.227657841746847</v>
      </c>
      <c r="JF26" s="172">
        <f t="shared" si="93"/>
        <v>30.593276406404414</v>
      </c>
      <c r="JG26" s="172">
        <f t="shared" si="93"/>
        <v>101.97728965877097</v>
      </c>
      <c r="JH26" s="172">
        <f t="shared" si="93"/>
        <v>94.536399051070248</v>
      </c>
      <c r="JI26" s="172">
        <f t="shared" si="93"/>
        <v>70.593276406404414</v>
      </c>
      <c r="JJ26" s="172">
        <f t="shared" si="93"/>
        <v>100.98864482938549</v>
      </c>
      <c r="JK26" s="174"/>
    </row>
    <row r="27" ht="15">
      <c r="A27" s="176" t="s">
        <v>136</v>
      </c>
      <c r="B27" s="41"/>
      <c r="C27" s="177"/>
      <c r="D27" s="177"/>
      <c r="E27" s="177"/>
      <c r="F27" s="177"/>
      <c r="G27" s="177"/>
      <c r="H27" s="139"/>
      <c r="I27" s="139"/>
      <c r="J27" s="139"/>
      <c r="K27" s="139"/>
      <c r="L27" s="139"/>
      <c r="M27" s="139"/>
      <c r="N27" s="170"/>
      <c r="O27" s="170"/>
      <c r="P27" s="170"/>
      <c r="Q27" s="170"/>
      <c r="R27" s="171"/>
      <c r="S27" s="171"/>
      <c r="T27" s="171"/>
      <c r="U27" s="171"/>
      <c r="V27" s="170"/>
      <c r="W27" s="170"/>
      <c r="X27" s="170"/>
      <c r="Y27" s="170"/>
      <c r="Z27" s="170"/>
      <c r="AA27" s="170"/>
      <c r="AB27" s="170"/>
      <c r="AC27" s="170"/>
      <c r="AD27" s="170"/>
      <c r="AE27" s="170"/>
      <c r="AF27" s="170"/>
      <c r="AG27" s="170"/>
      <c r="AH27" s="170"/>
      <c r="AI27" s="170"/>
      <c r="AJ27" s="170"/>
      <c r="AK27" s="170"/>
      <c r="AL27" s="170"/>
      <c r="AM27" s="170"/>
      <c r="AN27" s="170"/>
      <c r="AO27" s="170"/>
      <c r="AP27" s="170"/>
      <c r="AQ27" s="170"/>
      <c r="AR27" s="170"/>
      <c r="AS27" s="170"/>
      <c r="AT27" s="170"/>
      <c r="AU27" s="171"/>
      <c r="AV27" s="170"/>
      <c r="AW27" s="170"/>
      <c r="AX27" s="170"/>
      <c r="AY27" s="170"/>
      <c r="AZ27" s="170"/>
      <c r="BA27" s="170"/>
      <c r="BB27" s="170"/>
      <c r="BC27" s="170"/>
      <c r="BD27" s="170"/>
      <c r="BE27" s="170"/>
      <c r="BF27" s="170"/>
      <c r="BG27" s="170"/>
      <c r="BH27" s="170"/>
      <c r="BI27" s="170"/>
      <c r="BJ27" s="170"/>
      <c r="BK27" s="171"/>
      <c r="BL27" s="171"/>
      <c r="BM27" s="171"/>
      <c r="BN27" s="171"/>
      <c r="BO27" s="171"/>
      <c r="BP27" s="171"/>
      <c r="BQ27" s="171"/>
      <c r="BR27" s="171"/>
      <c r="BS27" s="170"/>
      <c r="BT27" s="170"/>
      <c r="BU27" s="170"/>
      <c r="BV27" s="170"/>
      <c r="BW27" s="170"/>
      <c r="BX27" s="170"/>
      <c r="BY27" s="170"/>
      <c r="BZ27" s="170"/>
      <c r="CA27" s="170"/>
      <c r="CB27" s="170"/>
      <c r="CC27" s="170"/>
      <c r="CD27" s="170"/>
      <c r="CE27" s="170"/>
      <c r="CF27" s="170"/>
      <c r="CG27" s="170"/>
      <c r="CH27" s="170"/>
      <c r="CI27" s="170"/>
      <c r="CJ27" s="170"/>
      <c r="CK27" s="170"/>
      <c r="CL27" s="170"/>
      <c r="CM27" s="170"/>
      <c r="CN27" s="170"/>
      <c r="CO27" s="170"/>
      <c r="CP27" s="170"/>
      <c r="CQ27" s="170"/>
      <c r="CR27" s="170"/>
      <c r="CS27" s="170"/>
      <c r="CT27" s="170"/>
      <c r="CU27" s="170"/>
      <c r="CV27" s="170"/>
      <c r="CW27" s="170"/>
      <c r="CX27" s="170"/>
      <c r="CY27" s="170"/>
      <c r="CZ27" s="170"/>
      <c r="DA27" s="170"/>
      <c r="DB27" s="170"/>
      <c r="DC27" s="170"/>
      <c r="DD27" s="170"/>
      <c r="DE27" s="170"/>
      <c r="DF27" s="170"/>
      <c r="DG27" s="170"/>
      <c r="DH27" s="170"/>
      <c r="DI27" s="170"/>
      <c r="DJ27" s="170"/>
      <c r="DK27" s="170"/>
      <c r="DL27" s="170"/>
      <c r="DM27" s="170"/>
      <c r="DN27" s="171"/>
      <c r="DO27" s="171"/>
      <c r="DP27" s="170"/>
      <c r="DQ27" s="170"/>
      <c r="DR27" s="170"/>
      <c r="DS27" s="170"/>
      <c r="DT27" s="170"/>
      <c r="DU27" s="170"/>
      <c r="DV27" s="170"/>
      <c r="DW27" s="170"/>
      <c r="DX27" s="170"/>
      <c r="DY27" s="170"/>
      <c r="DZ27" s="170"/>
      <c r="EA27" s="170"/>
      <c r="EB27" s="170"/>
      <c r="EC27" s="170"/>
      <c r="ED27" s="170"/>
      <c r="EE27" s="170"/>
      <c r="EF27" s="170"/>
      <c r="EG27" s="170"/>
      <c r="EH27" s="170"/>
      <c r="EI27" s="170"/>
      <c r="EJ27" s="170"/>
      <c r="EK27" s="170"/>
      <c r="EL27" s="170"/>
      <c r="EM27" s="170"/>
      <c r="EN27" s="170"/>
      <c r="EO27" s="170"/>
      <c r="EP27" s="170"/>
      <c r="EQ27" s="170"/>
      <c r="ER27" s="170"/>
      <c r="ES27" s="170"/>
      <c r="ET27" s="170"/>
      <c r="EU27" s="170"/>
      <c r="EV27" s="170"/>
      <c r="EW27" s="170"/>
      <c r="EX27" s="170"/>
      <c r="EY27" s="170"/>
      <c r="EZ27" s="170"/>
      <c r="FA27" s="170"/>
      <c r="FB27" s="170"/>
      <c r="FC27" s="178">
        <f t="shared" ref="FC27:FJ27" si="94">FC24-FC25</f>
        <v>53.343497446801337</v>
      </c>
      <c r="FD27" s="178" t="e">
        <f t="shared" si="94"/>
        <v>#DIV/0!</v>
      </c>
      <c r="FE27" s="178" t="e">
        <f t="shared" si="94"/>
        <v>#DIV/0!</v>
      </c>
      <c r="FF27" s="178" t="e">
        <f t="shared" si="94"/>
        <v>#DIV/0!</v>
      </c>
      <c r="FG27" s="178" t="e">
        <f t="shared" si="94"/>
        <v>#DIV/0!</v>
      </c>
      <c r="FH27" s="178" t="e">
        <f t="shared" si="94"/>
        <v>#DIV/0!</v>
      </c>
      <c r="FI27" s="178">
        <f t="shared" si="94"/>
        <v>53.343497446801337</v>
      </c>
      <c r="FJ27" s="178">
        <f t="shared" si="94"/>
        <v>5.334349744680134</v>
      </c>
      <c r="FK27" s="179"/>
      <c r="FL27" s="178">
        <f t="shared" ref="FL27:FS27" si="95">FL24-FL25</f>
        <v>100</v>
      </c>
      <c r="FM27" s="178" t="e">
        <f t="shared" si="95"/>
        <v>#DIV/0!</v>
      </c>
      <c r="FN27" s="178" t="e">
        <f t="shared" si="95"/>
        <v>#DIV/0!</v>
      </c>
      <c r="FO27" s="178" t="e">
        <f t="shared" si="95"/>
        <v>#DIV/0!</v>
      </c>
      <c r="FP27" s="178" t="e">
        <f t="shared" si="95"/>
        <v>#DIV/0!</v>
      </c>
      <c r="FQ27" s="178" t="e">
        <f t="shared" si="95"/>
        <v>#DIV/0!</v>
      </c>
      <c r="FR27" s="178">
        <f t="shared" si="95"/>
        <v>100</v>
      </c>
      <c r="FS27" s="178">
        <f t="shared" si="95"/>
        <v>10</v>
      </c>
      <c r="FT27" s="179"/>
      <c r="FU27" s="178">
        <f t="shared" ref="FU27:GB27" si="96">FU24-FU25</f>
        <v>100</v>
      </c>
      <c r="FV27" s="178">
        <f t="shared" si="96"/>
        <v>63.429718546532129</v>
      </c>
      <c r="FW27" s="178">
        <f t="shared" si="96"/>
        <v>49.287715299589976</v>
      </c>
      <c r="FX27" s="178">
        <f t="shared" si="96"/>
        <v>90.990541540645339</v>
      </c>
      <c r="FY27" s="178">
        <f t="shared" si="96"/>
        <v>66.752901543601681</v>
      </c>
      <c r="FZ27" s="178" t="e">
        <f t="shared" si="96"/>
        <v>#DIV/0!</v>
      </c>
      <c r="GA27" s="178">
        <f t="shared" si="96"/>
        <v>80.356171871667996</v>
      </c>
      <c r="GB27" s="178">
        <f t="shared" si="96"/>
        <v>28.124660155083802</v>
      </c>
      <c r="GC27" s="179"/>
      <c r="GD27" s="178">
        <f t="shared" ref="GD27:GK27" si="97">GD24-GD25</f>
        <v>74.525529090952119</v>
      </c>
      <c r="GE27" s="178">
        <f t="shared" si="97"/>
        <v>55.673498415451157</v>
      </c>
      <c r="GF27" s="178" t="e">
        <f t="shared" si="97"/>
        <v>#DIV/0!</v>
      </c>
      <c r="GG27" s="178" t="e">
        <f t="shared" si="97"/>
        <v>#DIV/0!</v>
      </c>
      <c r="GH27" s="178" t="e">
        <f t="shared" si="97"/>
        <v>#DIV/0!</v>
      </c>
      <c r="GI27" s="178" t="e">
        <f t="shared" si="97"/>
        <v>#DIV/0!</v>
      </c>
      <c r="GJ27" s="178">
        <f t="shared" si="97"/>
        <v>68.050522257941452</v>
      </c>
      <c r="GK27" s="178">
        <f t="shared" si="97"/>
        <v>30.622735016073662</v>
      </c>
      <c r="GL27" s="179"/>
      <c r="GM27" s="179"/>
      <c r="GN27" s="179"/>
      <c r="GO27" s="178">
        <f>GO24-GO25</f>
        <v>40.846754127267495</v>
      </c>
      <c r="GP27" s="179"/>
      <c r="GQ27" s="178">
        <f t="shared" ref="GQ27:GR27" si="98">GQ24-GQ25</f>
        <v>38.02476081353241</v>
      </c>
      <c r="GR27" s="178">
        <f t="shared" si="98"/>
        <v>42.991917048112185</v>
      </c>
      <c r="GS27" s="179"/>
      <c r="GT27" s="179"/>
      <c r="GU27" s="179"/>
      <c r="GV27" s="179"/>
      <c r="GW27" s="179"/>
      <c r="GX27" s="178">
        <f t="shared" ref="GX27:GZ27" si="99">GX24-GX25</f>
        <v>34.065933615362233</v>
      </c>
      <c r="GY27" s="178">
        <f t="shared" si="99"/>
        <v>40</v>
      </c>
      <c r="GZ27" s="178">
        <f t="shared" si="99"/>
        <v>100</v>
      </c>
      <c r="HA27" s="179"/>
      <c r="HB27" s="178">
        <f t="shared" ref="HB27:HI27" si="100">HB24-HB25</f>
        <v>93.846498655236402</v>
      </c>
      <c r="HC27" s="178" t="e">
        <f t="shared" si="100"/>
        <v>#DIV/0!</v>
      </c>
      <c r="HD27" s="178" t="e">
        <f t="shared" si="100"/>
        <v>#DIV/0!</v>
      </c>
      <c r="HE27" s="178" t="e">
        <f t="shared" si="100"/>
        <v>#DIV/0!</v>
      </c>
      <c r="HF27" s="178" t="e">
        <f t="shared" si="100"/>
        <v>#DIV/0!</v>
      </c>
      <c r="HG27" s="178" t="e">
        <f t="shared" si="100"/>
        <v>#DIV/0!</v>
      </c>
      <c r="HH27" s="178">
        <f t="shared" si="100"/>
        <v>93.846498655236402</v>
      </c>
      <c r="HI27" s="178">
        <f t="shared" si="100"/>
        <v>18.76929973104728</v>
      </c>
      <c r="HJ27" s="179"/>
      <c r="HK27" s="178">
        <f t="shared" ref="HK27:HR27" si="101">HK24-HK25</f>
        <v>100</v>
      </c>
      <c r="HL27" s="178" t="e">
        <f t="shared" si="101"/>
        <v>#DIV/0!</v>
      </c>
      <c r="HM27" s="178" t="e">
        <f t="shared" si="101"/>
        <v>#DIV/0!</v>
      </c>
      <c r="HN27" s="178" t="e">
        <f t="shared" si="101"/>
        <v>#DIV/0!</v>
      </c>
      <c r="HO27" s="178" t="e">
        <f t="shared" si="101"/>
        <v>#DIV/0!</v>
      </c>
      <c r="HP27" s="178" t="e">
        <f t="shared" si="101"/>
        <v>#DIV/0!</v>
      </c>
      <c r="HQ27" s="178">
        <f t="shared" si="101"/>
        <v>100</v>
      </c>
      <c r="HR27" s="178">
        <f t="shared" si="101"/>
        <v>10</v>
      </c>
      <c r="HS27" s="179"/>
      <c r="HT27" s="178">
        <f t="shared" ref="HT27:IA27" si="102">HT24-HT25</f>
        <v>68.75</v>
      </c>
      <c r="HU27" s="178">
        <f t="shared" si="102"/>
        <v>100</v>
      </c>
      <c r="HV27" s="178">
        <f t="shared" si="102"/>
        <v>100</v>
      </c>
      <c r="HW27" s="178">
        <f t="shared" si="102"/>
        <v>58.632486540518713</v>
      </c>
      <c r="HX27" s="178" t="e">
        <f t="shared" si="102"/>
        <v>#DIV/0!</v>
      </c>
      <c r="HY27" s="178" t="e">
        <f t="shared" si="102"/>
        <v>#DIV/0!</v>
      </c>
      <c r="HZ27" s="178">
        <f t="shared" si="102"/>
        <v>82.503811542550494</v>
      </c>
      <c r="IA27" s="178">
        <f t="shared" si="102"/>
        <v>28.876334039892676</v>
      </c>
      <c r="IB27" s="179"/>
      <c r="IC27" s="178">
        <f t="shared" ref="IC27:IJ27" si="103">IC24-IC25</f>
        <v>60.719766110853271</v>
      </c>
      <c r="ID27" s="178">
        <f t="shared" si="103"/>
        <v>80.857864376269049</v>
      </c>
      <c r="IE27" s="178">
        <f t="shared" si="103"/>
        <v>60.68185870889284</v>
      </c>
      <c r="IF27" s="178" t="e">
        <f t="shared" si="103"/>
        <v>#DIV/0!</v>
      </c>
      <c r="IG27" s="178" t="e">
        <f t="shared" si="103"/>
        <v>#DIV/0!</v>
      </c>
      <c r="IH27" s="178" t="e">
        <f t="shared" si="103"/>
        <v>#DIV/0!</v>
      </c>
      <c r="II27" s="178">
        <f t="shared" si="103"/>
        <v>72.169429942528794</v>
      </c>
      <c r="IJ27" s="178">
        <f t="shared" si="103"/>
        <v>25.259300479885049</v>
      </c>
      <c r="IK27" s="179"/>
      <c r="IL27" s="179"/>
      <c r="IM27" s="179"/>
      <c r="IN27" s="178">
        <f>IN24-IN25</f>
        <v>87.697032566597784</v>
      </c>
      <c r="IO27" s="179"/>
      <c r="IP27" s="178" t="e">
        <f t="shared" ref="IP27:IQ27" si="104">IP24-IP25</f>
        <v>#DIV/0!</v>
      </c>
      <c r="IQ27" s="178">
        <f t="shared" si="104"/>
        <v>87.697032566597784</v>
      </c>
      <c r="IR27" s="179"/>
      <c r="IS27" s="179"/>
      <c r="IT27" s="179"/>
      <c r="IU27" s="179"/>
      <c r="IV27" s="179"/>
      <c r="IW27" s="178">
        <f t="shared" ref="IW27:IY27" si="105">IW24-IW25</f>
        <v>43.868592158253136</v>
      </c>
      <c r="IX27" s="178">
        <f t="shared" si="105"/>
        <v>28.531723593595586</v>
      </c>
      <c r="IY27" s="178">
        <f t="shared" si="105"/>
        <v>95.107710341229037</v>
      </c>
      <c r="IZ27" s="179"/>
      <c r="JA27" s="179"/>
      <c r="JB27" s="178">
        <f t="shared" ref="JB27:JJ27" si="106">JB24-JB25</f>
        <v>34.065933615362233</v>
      </c>
      <c r="JC27" s="178">
        <f t="shared" si="106"/>
        <v>40</v>
      </c>
      <c r="JD27" s="178">
        <f t="shared" si="106"/>
        <v>100</v>
      </c>
      <c r="JE27" s="178">
        <f t="shared" si="106"/>
        <v>43.868592158253136</v>
      </c>
      <c r="JF27" s="178">
        <f t="shared" si="106"/>
        <v>28.531723593595586</v>
      </c>
      <c r="JG27" s="178">
        <f t="shared" si="106"/>
        <v>95.107710341229037</v>
      </c>
      <c r="JH27" s="178">
        <f t="shared" si="106"/>
        <v>79.457350948929758</v>
      </c>
      <c r="JI27" s="178">
        <f t="shared" si="106"/>
        <v>68.531723593595586</v>
      </c>
      <c r="JJ27" s="178">
        <f t="shared" si="106"/>
        <v>97.553855170614526</v>
      </c>
      <c r="JK27" s="174"/>
    </row>
  </sheetData>
  <mergeCells count="150">
    <mergeCell ref="A1:B6"/>
    <mergeCell ref="C1:D6"/>
    <mergeCell ref="E1:G1"/>
    <mergeCell ref="H1:H6"/>
    <mergeCell ref="I1:I6"/>
    <mergeCell ref="J1:J6"/>
    <mergeCell ref="K1:K6"/>
    <mergeCell ref="L1:L6"/>
    <mergeCell ref="M1:M6"/>
    <mergeCell ref="N1:AW1"/>
    <mergeCell ref="AX1:BU1"/>
    <mergeCell ref="BV1:FA1"/>
    <mergeCell ref="FB1:GZ1"/>
    <mergeCell ref="HB1:IY1"/>
    <mergeCell ref="JA1:JK1"/>
    <mergeCell ref="E2:G2"/>
    <mergeCell ref="FC2:GK2"/>
    <mergeCell ref="GM2:GM7"/>
    <mergeCell ref="GO2:GR4"/>
    <mergeCell ref="GW2:GW7"/>
    <mergeCell ref="GX2:GX7"/>
    <mergeCell ref="GY2:GY7"/>
    <mergeCell ref="GZ2:GZ7"/>
    <mergeCell ref="HB2:IJ2"/>
    <mergeCell ref="IL2:IL7"/>
    <mergeCell ref="IN2:IQ4"/>
    <mergeCell ref="IS2:IT5"/>
    <mergeCell ref="IV2:IV7"/>
    <mergeCell ref="IW2:IW7"/>
    <mergeCell ref="IX2:IX7"/>
    <mergeCell ref="IY2:IY7"/>
    <mergeCell ref="JA2:JA7"/>
    <mergeCell ref="JB2:JB7"/>
    <mergeCell ref="JC2:JC7"/>
    <mergeCell ref="JD2:JD7"/>
    <mergeCell ref="JE2:JE7"/>
    <mergeCell ref="JF2:JF7"/>
    <mergeCell ref="JG2:JG7"/>
    <mergeCell ref="JH2:JH7"/>
    <mergeCell ref="JI2:JI7"/>
    <mergeCell ref="JJ2:JJ7"/>
    <mergeCell ref="JK2:JK7"/>
    <mergeCell ref="E3:G3"/>
    <mergeCell ref="N3:R3"/>
    <mergeCell ref="T3:X3"/>
    <mergeCell ref="Z3:AD3"/>
    <mergeCell ref="AF3:AJ3"/>
    <mergeCell ref="AL3:AP3"/>
    <mergeCell ref="AR3:AV3"/>
    <mergeCell ref="AX3:BB3"/>
    <mergeCell ref="BD3:BH3"/>
    <mergeCell ref="BJ3:BN3"/>
    <mergeCell ref="BP3:BT3"/>
    <mergeCell ref="BV3:BZ3"/>
    <mergeCell ref="CB3:CF3"/>
    <mergeCell ref="CH3:CL3"/>
    <mergeCell ref="CT3:CX3"/>
    <mergeCell ref="CZ3:DD3"/>
    <mergeCell ref="DF3:DJ3"/>
    <mergeCell ref="DL3:DP3"/>
    <mergeCell ref="DR3:DV3"/>
    <mergeCell ref="DX3:EB3"/>
    <mergeCell ref="ED3:EH3"/>
    <mergeCell ref="EJ3:EN3"/>
    <mergeCell ref="EP3:ET3"/>
    <mergeCell ref="EV3:EZ3"/>
    <mergeCell ref="FC3:FH4"/>
    <mergeCell ref="FI3:FI7"/>
    <mergeCell ref="FJ3:FJ6"/>
    <mergeCell ref="FL3:FQ4"/>
    <mergeCell ref="FR3:FR7"/>
    <mergeCell ref="FS3:FS6"/>
    <mergeCell ref="FU3:FZ4"/>
    <mergeCell ref="GA3:GA7"/>
    <mergeCell ref="GB3:GB6"/>
    <mergeCell ref="GD3:GI4"/>
    <mergeCell ref="GJ3:GJ7"/>
    <mergeCell ref="GK3:GK6"/>
    <mergeCell ref="HB3:HG4"/>
    <mergeCell ref="HH3:HH7"/>
    <mergeCell ref="HI3:HI6"/>
    <mergeCell ref="HK3:HP4"/>
    <mergeCell ref="HQ3:HQ7"/>
    <mergeCell ref="HR3:HR6"/>
    <mergeCell ref="HT3:HY4"/>
    <mergeCell ref="HZ3:HZ7"/>
    <mergeCell ref="IA3:IA6"/>
    <mergeCell ref="IC3:IH4"/>
    <mergeCell ref="II3:II7"/>
    <mergeCell ref="IJ3:IJ6"/>
    <mergeCell ref="E4:G4"/>
    <mergeCell ref="E5:G6"/>
    <mergeCell ref="FC5:FC6"/>
    <mergeCell ref="FD5:FD6"/>
    <mergeCell ref="FE5:FE6"/>
    <mergeCell ref="FF5:FF6"/>
    <mergeCell ref="FG5:FG6"/>
    <mergeCell ref="FH5:FH6"/>
    <mergeCell ref="FL5:FL6"/>
    <mergeCell ref="FM5:FM6"/>
    <mergeCell ref="FN5:FN6"/>
    <mergeCell ref="FO5:FO6"/>
    <mergeCell ref="FP5:FP6"/>
    <mergeCell ref="FQ5:FQ6"/>
    <mergeCell ref="FU5:FU6"/>
    <mergeCell ref="FV5:FV6"/>
    <mergeCell ref="FW5:FW6"/>
    <mergeCell ref="FX5:FX6"/>
    <mergeCell ref="FY5:FY6"/>
    <mergeCell ref="FZ5:FZ6"/>
    <mergeCell ref="GD5:GD6"/>
    <mergeCell ref="GE5:GE6"/>
    <mergeCell ref="GF5:GF6"/>
    <mergeCell ref="GG5:GG6"/>
    <mergeCell ref="GH5:GH6"/>
    <mergeCell ref="GI5:GI6"/>
    <mergeCell ref="GO5:GO6"/>
    <mergeCell ref="GP5:GP7"/>
    <mergeCell ref="GQ5:GQ6"/>
    <mergeCell ref="GR5:GR7"/>
    <mergeCell ref="HB5:HB6"/>
    <mergeCell ref="HC5:HC6"/>
    <mergeCell ref="HD5:HD6"/>
    <mergeCell ref="HE5:HE6"/>
    <mergeCell ref="HF5:HF6"/>
    <mergeCell ref="HG5:HG6"/>
    <mergeCell ref="HK5:HK6"/>
    <mergeCell ref="HL5:HL6"/>
    <mergeCell ref="HM5:HM6"/>
    <mergeCell ref="HN5:HN6"/>
    <mergeCell ref="HO5:HO6"/>
    <mergeCell ref="HP5:HP6"/>
    <mergeCell ref="HY5:HY6"/>
    <mergeCell ref="IC5:IC6"/>
    <mergeCell ref="ID5:ID6"/>
    <mergeCell ref="IE5:IE6"/>
    <mergeCell ref="IF5:IF6"/>
    <mergeCell ref="IG5:IG6"/>
    <mergeCell ref="IH5:IH6"/>
    <mergeCell ref="IN5:IN6"/>
    <mergeCell ref="IO5:IO7"/>
    <mergeCell ref="IP5:IP6"/>
    <mergeCell ref="IQ5:IQ7"/>
    <mergeCell ref="H7:I7"/>
    <mergeCell ref="J7:K7"/>
    <mergeCell ref="L7:M7"/>
    <mergeCell ref="A24:B24"/>
    <mergeCell ref="A25:B25"/>
    <mergeCell ref="A26:B26"/>
    <mergeCell ref="A27:B27"/>
  </mergeCells>
  <hyperlinks>
    <hyperlink r:id="rId1" ref="E16"/>
  </hyperlinks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text="ANTIGUA" id="{0056003F-00BB-4FB9-BFBB-009D004500BA}">
            <xm:f>NOT(ISERROR(SEARCH(("ANTIGUA"),(G8))))</xm:f>
            <x14:dxf>
              <fill>
                <patternFill patternType="solid">
                  <fgColor rgb="FFB7E1CD"/>
                  <bgColor rgb="FFB7E1CD"/>
                </patternFill>
              </fill>
            </x14:dxf>
          </x14:cfRule>
          <xm:sqref>G8:G23</xm:sqref>
        </x14:conditionalFormatting>
        <x14:conditionalFormatting xmlns:xm="http://schemas.microsoft.com/office/excel/2006/main">
          <x14:cfRule type="containsText" priority="12" operator="containsText" text="TERCERA" id="{002500D9-006A-43D3-9093-001B001500CC}">
            <xm:f>NOT(ISERROR(SEARCH(("TERCERA"),(F8))))</xm:f>
            <x14:dxf>
              <fill>
                <patternFill patternType="solid">
                  <fgColor rgb="FFF4C7C3"/>
                  <bgColor rgb="FFF4C7C3"/>
                </patternFill>
              </fill>
            </x14:dxf>
          </x14:cfRule>
          <xm:sqref>F8:F23</xm:sqref>
        </x14:conditionalFormatting>
        <x14:conditionalFormatting xmlns:xm="http://schemas.microsoft.com/office/excel/2006/main">
          <x14:cfRule type="containsText" priority="11" operator="containsText" text="SEGUNDA" id="{00C80042-00C4-40AC-B0C3-009F008D00EF}">
            <xm:f>NOT(ISERROR(SEARCH(("SEGUNDA"),(F8))))</xm:f>
            <x14:dxf>
              <fill>
                <patternFill patternType="solid">
                  <fgColor rgb="FFFCE8B2"/>
                  <bgColor rgb="FFFCE8B2"/>
                </patternFill>
              </fill>
            </x14:dxf>
          </x14:cfRule>
          <xm:sqref>F8:F23</xm:sqref>
        </x14:conditionalFormatting>
        <x14:conditionalFormatting xmlns:xm="http://schemas.microsoft.com/office/excel/2006/main">
          <x14:cfRule type="containsText" priority="10" operator="containsText" text="NO" id="{00BA0005-0039-44FF-A941-0080009000F2}">
            <xm:f>NOT(ISERROR(SEARCH(("NO"),(GM8))))</xm:f>
            <x14:dxf>
              <fill>
                <patternFill patternType="solid">
                  <fgColor rgb="FFF4C7C3"/>
                  <bgColor rgb="FFF4C7C3"/>
                </patternFill>
              </fill>
            </x14:dxf>
          </x14:cfRule>
          <xm:sqref>GM8:GM23 GP8:GP23 IL8:IL23 IO8:IO23</xm:sqref>
        </x14:conditionalFormatting>
        <x14:conditionalFormatting xmlns:xm="http://schemas.microsoft.com/office/excel/2006/main">
          <x14:cfRule type="containsText" priority="9" operator="containsText" text="SI" id="{0029008E-0041-4E5D-9ED2-000200A2007E}">
            <xm:f>NOT(ISERROR(SEARCH(("SI"),(GM8))))</xm:f>
            <x14:dxf>
              <fill>
                <patternFill patternType="solid">
                  <fgColor rgb="FFB7E1CD"/>
                  <bgColor rgb="FFB7E1CD"/>
                </patternFill>
              </fill>
            </x14:dxf>
          </x14:cfRule>
          <xm:sqref>GM8:GM23 GP8:GP23 IL8:IL23 IO8:IO23</xm:sqref>
        </x14:conditionalFormatting>
        <x14:conditionalFormatting xmlns:xm="http://schemas.microsoft.com/office/excel/2006/main">
          <x14:cfRule type="containsText" priority="8" operator="containsText" text="REPROBADO" id="{0003004F-00E2-4013-95BB-000800A90056}">
            <xm:f>NOT(ISERROR(SEARCH(("REPROBADO"),(JK8))))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JK8:JK23</xm:sqref>
        </x14:conditionalFormatting>
        <x14:conditionalFormatting xmlns:xm="http://schemas.microsoft.com/office/excel/2006/main">
          <x14:cfRule type="containsText" priority="7" operator="containsText" text="APROBADO" id="{00A600E4-006D-4EB3-94CD-002B00EF006F}">
            <xm:f>NOT(ISERROR(SEARCH(("APROBADO"),(JK8))))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JK8:JK23</xm:sqref>
        </x14:conditionalFormatting>
        <x14:conditionalFormatting xmlns:xm="http://schemas.microsoft.com/office/excel/2006/main">
          <x14:cfRule type="cellIs" priority="6" operator="lessThan" id="{001B00B6-0038-4C9D-8AB6-0033006400FD}">
            <xm:f>69.51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JH8:JH23 JJ8:JJ23</xm:sqref>
        </x14:conditionalFormatting>
        <x14:conditionalFormatting xmlns:xm="http://schemas.microsoft.com/office/excel/2006/main">
          <x14:cfRule type="cellIs" priority="5" operator="greaterThanOrEqual" id="{00500061-00E1-4DF9-A4D3-005300B800DA}">
            <xm:f>69.51</xm:f>
            <x14:dxf>
              <fill>
                <patternFill patternType="solid">
                  <fgColor rgb="FFB7E1CD"/>
                  <bgColor rgb="FFB7E1CD"/>
                </patternFill>
              </fill>
            </x14:dxf>
          </x14:cfRule>
          <xm:sqref>JH8:JH23 JJ8:JJ23</xm:sqref>
        </x14:conditionalFormatting>
        <x14:conditionalFormatting xmlns:xm="http://schemas.microsoft.com/office/excel/2006/main">
          <x14:cfRule type="cellIs" priority="4" operator="lessThan" id="{00BB00A0-00C9-4E4B-90E1-007A0069008A}">
            <xm:f>35</xm:f>
            <x14:dxf>
              <fill>
                <patternFill patternType="solid">
                  <fgColor rgb="FFF4C7C3"/>
                  <bgColor rgb="FFF4C7C3"/>
                </patternFill>
              </fill>
            </x14:dxf>
          </x14:cfRule>
          <xm:sqref>GX8:GX23 IW8:IW23 JB8:JB23 JE8:JE23</xm:sqref>
        </x14:conditionalFormatting>
        <x14:conditionalFormatting xmlns:xm="http://schemas.microsoft.com/office/excel/2006/main">
          <x14:cfRule type="cellIs" priority="3" operator="greaterThanOrEqual" id="{00350012-00BB-4238-8A15-00D700CB00B8}">
            <xm:f>1</xm:f>
            <x14:dxf>
              <fill>
                <patternFill patternType="solid">
                  <fgColor rgb="FFB7E1CD"/>
                  <bgColor rgb="FFB7E1CD"/>
                </patternFill>
              </fill>
            </x14:dxf>
          </x14:cfRule>
          <xm:sqref>N8:FA23</xm:sqref>
        </x14:conditionalFormatting>
        <x14:conditionalFormatting xmlns:xm="http://schemas.microsoft.com/office/excel/2006/main">
          <x14:cfRule type="cellIs" priority="2" operator="lessThan" id="{005800D8-00E8-4F7E-A1B5-00320045001F}">
            <xm:f>1</xm:f>
            <x14:dxf>
              <fill>
                <patternFill patternType="solid">
                  <fgColor rgb="FFF4C7C3"/>
                  <bgColor rgb="FFF4C7C3"/>
                </patternFill>
              </fill>
            </x14:dxf>
          </x14:cfRule>
          <xm:sqref>N8:FA23</xm:sqref>
        </x14:conditionalFormatting>
        <x14:conditionalFormatting xmlns:xm="http://schemas.microsoft.com/office/excel/2006/main">
          <x14:cfRule type="containsBlanks" priority="1" id="{009600EA-00F1-420C-BB34-0090002B00A1}">
            <xm:f>LEN(TRIM(N8))=0</xm:f>
            <x14:dxf>
              <fill>
                <patternFill patternType="solid">
                  <fgColor indexed="64"/>
                  <bgColor indexed="64"/>
                </patternFill>
              </fill>
            </x14:dxf>
          </x14:cfRule>
          <xm:sqref>N8:FA23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ONLYOFFICE/5.4.2.30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2020-02-21T13:57:35Z</dcterms:modified>
</cp:coreProperties>
</file>