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o\Documents\Projecto_Estadistica\"/>
    </mc:Choice>
  </mc:AlternateContent>
  <bookViews>
    <workbookView xWindow="930" yWindow="0" windowWidth="20490" windowHeight="9045"/>
  </bookViews>
  <sheets>
    <sheet name="Cálculo Integral" sheetId="1" r:id="rId1"/>
  </sheets>
  <calcPr calcId="162913"/>
</workbook>
</file>

<file path=xl/calcChain.xml><?xml version="1.0" encoding="utf-8"?>
<calcChain xmlns="http://schemas.openxmlformats.org/spreadsheetml/2006/main">
  <c r="G8" i="1" l="1"/>
  <c r="HY27" i="1" l="1"/>
  <c r="HG27" i="1"/>
  <c r="GB27" i="1"/>
  <c r="FJ27" i="1"/>
  <c r="II26" i="1"/>
  <c r="IE26" i="1"/>
  <c r="HQ26" i="1"/>
  <c r="HM26" i="1"/>
  <c r="GH26" i="1"/>
  <c r="IR25" i="1"/>
  <c r="IP25" i="1"/>
  <c r="IJ25" i="1"/>
  <c r="II25" i="1"/>
  <c r="IH25" i="1"/>
  <c r="IG25" i="1"/>
  <c r="IF25" i="1"/>
  <c r="IE25" i="1"/>
  <c r="IA25" i="1"/>
  <c r="HZ25" i="1"/>
  <c r="HY25" i="1"/>
  <c r="HX25" i="1"/>
  <c r="HW25" i="1"/>
  <c r="HV25" i="1"/>
  <c r="HR25" i="1"/>
  <c r="HQ25" i="1"/>
  <c r="HP25" i="1"/>
  <c r="HO25" i="1"/>
  <c r="HN25" i="1"/>
  <c r="HM25" i="1"/>
  <c r="HI25" i="1"/>
  <c r="HH25" i="1"/>
  <c r="HG25" i="1"/>
  <c r="HF25" i="1"/>
  <c r="HE25" i="1"/>
  <c r="HD25" i="1"/>
  <c r="GS25" i="1"/>
  <c r="GQ25" i="1"/>
  <c r="GK25" i="1"/>
  <c r="GJ25" i="1"/>
  <c r="GI25" i="1"/>
  <c r="GH25" i="1"/>
  <c r="GG25" i="1"/>
  <c r="GF25" i="1"/>
  <c r="GB25" i="1"/>
  <c r="GA25" i="1"/>
  <c r="FZ25" i="1"/>
  <c r="FY25" i="1"/>
  <c r="FX25" i="1"/>
  <c r="FW25" i="1"/>
  <c r="FS25" i="1"/>
  <c r="FR25" i="1"/>
  <c r="FQ25" i="1"/>
  <c r="FP25" i="1"/>
  <c r="FO25" i="1"/>
  <c r="FN25" i="1"/>
  <c r="FJ25" i="1"/>
  <c r="FI25" i="1"/>
  <c r="FH25" i="1"/>
  <c r="FG25" i="1"/>
  <c r="FF25" i="1"/>
  <c r="FE25" i="1"/>
  <c r="IR24" i="1"/>
  <c r="IR27" i="1" s="1"/>
  <c r="IP24" i="1"/>
  <c r="IP27" i="1" s="1"/>
  <c r="IJ24" i="1"/>
  <c r="II24" i="1"/>
  <c r="II27" i="1" s="1"/>
  <c r="IH24" i="1"/>
  <c r="IH26" i="1" s="1"/>
  <c r="IG24" i="1"/>
  <c r="IF24" i="1"/>
  <c r="IE24" i="1"/>
  <c r="IE27" i="1" s="1"/>
  <c r="IA24" i="1"/>
  <c r="IA27" i="1" s="1"/>
  <c r="HZ24" i="1"/>
  <c r="HZ27" i="1" s="1"/>
  <c r="HY24" i="1"/>
  <c r="HY26" i="1" s="1"/>
  <c r="HX24" i="1"/>
  <c r="HW24" i="1"/>
  <c r="HW27" i="1" s="1"/>
  <c r="HV24" i="1"/>
  <c r="HV27" i="1" s="1"/>
  <c r="HR24" i="1"/>
  <c r="HQ24" i="1"/>
  <c r="HQ27" i="1" s="1"/>
  <c r="HP24" i="1"/>
  <c r="HP26" i="1" s="1"/>
  <c r="HO24" i="1"/>
  <c r="HN24" i="1"/>
  <c r="HM24" i="1"/>
  <c r="HM27" i="1" s="1"/>
  <c r="HI24" i="1"/>
  <c r="HI27" i="1" s="1"/>
  <c r="HH24" i="1"/>
  <c r="HH27" i="1" s="1"/>
  <c r="HG24" i="1"/>
  <c r="HG26" i="1" s="1"/>
  <c r="HF24" i="1"/>
  <c r="HE24" i="1"/>
  <c r="HE27" i="1" s="1"/>
  <c r="HD24" i="1"/>
  <c r="HD27" i="1" s="1"/>
  <c r="GS24" i="1"/>
  <c r="GS26" i="1" s="1"/>
  <c r="GQ24" i="1"/>
  <c r="GK24" i="1"/>
  <c r="GK26" i="1" s="1"/>
  <c r="GJ24" i="1"/>
  <c r="GI24" i="1"/>
  <c r="GI27" i="1" s="1"/>
  <c r="GH24" i="1"/>
  <c r="GH27" i="1" s="1"/>
  <c r="GG24" i="1"/>
  <c r="GG26" i="1" s="1"/>
  <c r="GF24" i="1"/>
  <c r="GB24" i="1"/>
  <c r="GB26" i="1" s="1"/>
  <c r="GA24" i="1"/>
  <c r="FZ24" i="1"/>
  <c r="FZ27" i="1" s="1"/>
  <c r="FY24" i="1"/>
  <c r="FY27" i="1" s="1"/>
  <c r="FX24" i="1"/>
  <c r="FX26" i="1" s="1"/>
  <c r="FW24" i="1"/>
  <c r="FS24" i="1"/>
  <c r="FS26" i="1" s="1"/>
  <c r="FR24" i="1"/>
  <c r="FQ24" i="1"/>
  <c r="FP24" i="1"/>
  <c r="FP27" i="1" s="1"/>
  <c r="FO24" i="1"/>
  <c r="FO26" i="1" s="1"/>
  <c r="FN24" i="1"/>
  <c r="FJ24" i="1"/>
  <c r="FJ26" i="1" s="1"/>
  <c r="FI24" i="1"/>
  <c r="FH24" i="1"/>
  <c r="FH27" i="1" s="1"/>
  <c r="FG24" i="1"/>
  <c r="FG27" i="1" s="1"/>
  <c r="FF24" i="1"/>
  <c r="FF26" i="1" s="1"/>
  <c r="FE24" i="1"/>
  <c r="JC23" i="1"/>
  <c r="IX23" i="1"/>
  <c r="IS23" i="1"/>
  <c r="IU23" i="1" s="1"/>
  <c r="IK23" i="1"/>
  <c r="IL23" i="1" s="1"/>
  <c r="IB23" i="1"/>
  <c r="IC23" i="1" s="1"/>
  <c r="HS23" i="1"/>
  <c r="HT23" i="1" s="1"/>
  <c r="HJ23" i="1"/>
  <c r="HK23" i="1" s="1"/>
  <c r="GY23" i="1"/>
  <c r="GT23" i="1"/>
  <c r="GV23" i="1" s="1"/>
  <c r="GL23" i="1"/>
  <c r="GM23" i="1" s="1"/>
  <c r="GC23" i="1"/>
  <c r="GD23" i="1" s="1"/>
  <c r="FT23" i="1"/>
  <c r="FU23" i="1" s="1"/>
  <c r="FK23" i="1"/>
  <c r="FL23" i="1" s="1"/>
  <c r="L23" i="1"/>
  <c r="IZ23" i="1" s="1"/>
  <c r="JH23" i="1" s="1"/>
  <c r="J23" i="1"/>
  <c r="HA23" i="1" s="1"/>
  <c r="JE23" i="1" s="1"/>
  <c r="JC22" i="1"/>
  <c r="IX22" i="1"/>
  <c r="IU22" i="1"/>
  <c r="IS22" i="1"/>
  <c r="IK22" i="1"/>
  <c r="IL22" i="1" s="1"/>
  <c r="IB22" i="1"/>
  <c r="IC22" i="1" s="1"/>
  <c r="HS22" i="1"/>
  <c r="HT22" i="1" s="1"/>
  <c r="HJ22" i="1"/>
  <c r="HK22" i="1" s="1"/>
  <c r="GY22" i="1"/>
  <c r="GT22" i="1"/>
  <c r="GV22" i="1" s="1"/>
  <c r="GL22" i="1"/>
  <c r="GM22" i="1" s="1"/>
  <c r="GC22" i="1"/>
  <c r="GD22" i="1" s="1"/>
  <c r="FT22" i="1"/>
  <c r="FU22" i="1" s="1"/>
  <c r="FK22" i="1"/>
  <c r="FL22" i="1" s="1"/>
  <c r="L22" i="1"/>
  <c r="J22" i="1"/>
  <c r="HA22" i="1" s="1"/>
  <c r="JE22" i="1" s="1"/>
  <c r="JC21" i="1"/>
  <c r="IX21" i="1"/>
  <c r="IS21" i="1"/>
  <c r="IU21" i="1" s="1"/>
  <c r="IK21" i="1"/>
  <c r="IL21" i="1" s="1"/>
  <c r="IB21" i="1"/>
  <c r="IC21" i="1" s="1"/>
  <c r="HS21" i="1"/>
  <c r="HT21" i="1" s="1"/>
  <c r="HJ21" i="1"/>
  <c r="HK21" i="1" s="1"/>
  <c r="GY21" i="1"/>
  <c r="GT21" i="1"/>
  <c r="GV21" i="1" s="1"/>
  <c r="GL21" i="1"/>
  <c r="GM21" i="1" s="1"/>
  <c r="GC21" i="1"/>
  <c r="GD21" i="1" s="1"/>
  <c r="FT21" i="1"/>
  <c r="FU21" i="1" s="1"/>
  <c r="FL21" i="1"/>
  <c r="FK21" i="1"/>
  <c r="L21" i="1"/>
  <c r="IZ21" i="1" s="1"/>
  <c r="JH21" i="1" s="1"/>
  <c r="J21" i="1"/>
  <c r="HA21" i="1" s="1"/>
  <c r="JE21" i="1" s="1"/>
  <c r="JK21" i="1" s="1"/>
  <c r="JC20" i="1"/>
  <c r="IX20" i="1"/>
  <c r="IS20" i="1"/>
  <c r="IU20" i="1" s="1"/>
  <c r="IK20" i="1"/>
  <c r="IL20" i="1" s="1"/>
  <c r="IB20" i="1"/>
  <c r="IC20" i="1" s="1"/>
  <c r="HT20" i="1"/>
  <c r="HS20" i="1"/>
  <c r="HJ20" i="1"/>
  <c r="HK20" i="1" s="1"/>
  <c r="GY20" i="1"/>
  <c r="GT20" i="1"/>
  <c r="GV20" i="1" s="1"/>
  <c r="GL20" i="1"/>
  <c r="GM20" i="1" s="1"/>
  <c r="GC20" i="1"/>
  <c r="GD20" i="1" s="1"/>
  <c r="FT20" i="1"/>
  <c r="FU20" i="1" s="1"/>
  <c r="FK20" i="1"/>
  <c r="FL20" i="1" s="1"/>
  <c r="L20" i="1"/>
  <c r="IZ20" i="1" s="1"/>
  <c r="JH20" i="1" s="1"/>
  <c r="J20" i="1"/>
  <c r="JC19" i="1"/>
  <c r="IZ19" i="1"/>
  <c r="JH19" i="1" s="1"/>
  <c r="IX19" i="1"/>
  <c r="IS19" i="1"/>
  <c r="IU19" i="1" s="1"/>
  <c r="IK19" i="1"/>
  <c r="IL19" i="1" s="1"/>
  <c r="IB19" i="1"/>
  <c r="IC19" i="1" s="1"/>
  <c r="HS19" i="1"/>
  <c r="HT19" i="1" s="1"/>
  <c r="HJ19" i="1"/>
  <c r="HK19" i="1" s="1"/>
  <c r="GY19" i="1"/>
  <c r="GV19" i="1"/>
  <c r="GT19" i="1"/>
  <c r="GL19" i="1"/>
  <c r="GM19" i="1" s="1"/>
  <c r="GC19" i="1"/>
  <c r="GD19" i="1" s="1"/>
  <c r="FT19" i="1"/>
  <c r="FU19" i="1" s="1"/>
  <c r="FK19" i="1"/>
  <c r="FL19" i="1" s="1"/>
  <c r="L19" i="1"/>
  <c r="M19" i="1" s="1"/>
  <c r="JA19" i="1" s="1"/>
  <c r="JI19" i="1" s="1"/>
  <c r="J19" i="1"/>
  <c r="N19" i="1" s="1"/>
  <c r="JC18" i="1"/>
  <c r="IX18" i="1"/>
  <c r="IS18" i="1"/>
  <c r="IU18" i="1" s="1"/>
  <c r="IK18" i="1"/>
  <c r="IL18" i="1" s="1"/>
  <c r="IB18" i="1"/>
  <c r="IC18" i="1" s="1"/>
  <c r="HS18" i="1"/>
  <c r="HT18" i="1" s="1"/>
  <c r="HJ18" i="1"/>
  <c r="HK18" i="1" s="1"/>
  <c r="GY18" i="1"/>
  <c r="GT18" i="1"/>
  <c r="GV18" i="1" s="1"/>
  <c r="GL18" i="1"/>
  <c r="GM18" i="1" s="1"/>
  <c r="GC18" i="1"/>
  <c r="GD18" i="1" s="1"/>
  <c r="FT18" i="1"/>
  <c r="FU18" i="1" s="1"/>
  <c r="FK18" i="1"/>
  <c r="FL18" i="1" s="1"/>
  <c r="L18" i="1"/>
  <c r="J18" i="1"/>
  <c r="HA18" i="1" s="1"/>
  <c r="JE18" i="1" s="1"/>
  <c r="JH17" i="1"/>
  <c r="JC17" i="1"/>
  <c r="IX17" i="1"/>
  <c r="IS17" i="1"/>
  <c r="IU17" i="1" s="1"/>
  <c r="IK17" i="1"/>
  <c r="IL17" i="1" s="1"/>
  <c r="IV17" i="1" s="1"/>
  <c r="IB17" i="1"/>
  <c r="IC17" i="1" s="1"/>
  <c r="HS17" i="1"/>
  <c r="HT17" i="1" s="1"/>
  <c r="HJ17" i="1"/>
  <c r="HK17" i="1" s="1"/>
  <c r="HA17" i="1"/>
  <c r="JE17" i="1" s="1"/>
  <c r="JK17" i="1" s="1"/>
  <c r="GY17" i="1"/>
  <c r="GT17" i="1"/>
  <c r="GV17" i="1" s="1"/>
  <c r="GL17" i="1"/>
  <c r="GM17" i="1" s="1"/>
  <c r="GD17" i="1"/>
  <c r="GC17" i="1"/>
  <c r="FT17" i="1"/>
  <c r="FU17" i="1" s="1"/>
  <c r="FK17" i="1"/>
  <c r="FL17" i="1" s="1"/>
  <c r="L17" i="1"/>
  <c r="IZ17" i="1" s="1"/>
  <c r="J17" i="1"/>
  <c r="K17" i="1" s="1"/>
  <c r="JC16" i="1"/>
  <c r="IX16" i="1"/>
  <c r="IS16" i="1"/>
  <c r="IU16" i="1" s="1"/>
  <c r="IL16" i="1"/>
  <c r="IK16" i="1"/>
  <c r="IB16" i="1"/>
  <c r="IC16" i="1" s="1"/>
  <c r="HS16" i="1"/>
  <c r="HT16" i="1" s="1"/>
  <c r="HJ16" i="1"/>
  <c r="HK16" i="1" s="1"/>
  <c r="GY16" i="1"/>
  <c r="GT16" i="1"/>
  <c r="GV16" i="1" s="1"/>
  <c r="GL16" i="1"/>
  <c r="GM16" i="1" s="1"/>
  <c r="GC16" i="1"/>
  <c r="GD16" i="1" s="1"/>
  <c r="FT16" i="1"/>
  <c r="FU16" i="1" s="1"/>
  <c r="FK16" i="1"/>
  <c r="FL16" i="1" s="1"/>
  <c r="L16" i="1"/>
  <c r="IZ16" i="1" s="1"/>
  <c r="JH16" i="1" s="1"/>
  <c r="J16" i="1"/>
  <c r="JC15" i="1"/>
  <c r="IX15" i="1"/>
  <c r="IS15" i="1"/>
  <c r="IU15" i="1" s="1"/>
  <c r="IK15" i="1"/>
  <c r="IL15" i="1" s="1"/>
  <c r="IB15" i="1"/>
  <c r="IC15" i="1" s="1"/>
  <c r="HS15" i="1"/>
  <c r="HT15" i="1" s="1"/>
  <c r="HJ15" i="1"/>
  <c r="HK15" i="1" s="1"/>
  <c r="GY15" i="1"/>
  <c r="GT15" i="1"/>
  <c r="GV15" i="1" s="1"/>
  <c r="GL15" i="1"/>
  <c r="GM15" i="1" s="1"/>
  <c r="GW15" i="1" s="1"/>
  <c r="GC15" i="1"/>
  <c r="GD15" i="1" s="1"/>
  <c r="FU15" i="1"/>
  <c r="FT15" i="1"/>
  <c r="FK15" i="1"/>
  <c r="FL15" i="1" s="1"/>
  <c r="L15" i="1"/>
  <c r="M15" i="1" s="1"/>
  <c r="JA15" i="1" s="1"/>
  <c r="JI15" i="1" s="1"/>
  <c r="K15" i="1"/>
  <c r="HB15" i="1" s="1"/>
  <c r="JF15" i="1" s="1"/>
  <c r="J15" i="1"/>
  <c r="JC14" i="1"/>
  <c r="IX14" i="1"/>
  <c r="IS14" i="1"/>
  <c r="IU14" i="1" s="1"/>
  <c r="IK14" i="1"/>
  <c r="IL14" i="1" s="1"/>
  <c r="IB14" i="1"/>
  <c r="IC14" i="1" s="1"/>
  <c r="HS14" i="1"/>
  <c r="HT14" i="1" s="1"/>
  <c r="HJ14" i="1"/>
  <c r="HK14" i="1" s="1"/>
  <c r="GY14" i="1"/>
  <c r="GT14" i="1"/>
  <c r="GV14" i="1" s="1"/>
  <c r="GL14" i="1"/>
  <c r="GM14" i="1" s="1"/>
  <c r="GW14" i="1" s="1"/>
  <c r="GC14" i="1"/>
  <c r="GD14" i="1" s="1"/>
  <c r="FT14" i="1"/>
  <c r="FU14" i="1" s="1"/>
  <c r="FK14" i="1"/>
  <c r="FL14" i="1" s="1"/>
  <c r="L14" i="1"/>
  <c r="J14" i="1"/>
  <c r="HA14" i="1" s="1"/>
  <c r="JE14" i="1" s="1"/>
  <c r="JC13" i="1"/>
  <c r="IX13" i="1"/>
  <c r="IU13" i="1"/>
  <c r="IS13" i="1"/>
  <c r="IK13" i="1"/>
  <c r="IL13" i="1" s="1"/>
  <c r="IB13" i="1"/>
  <c r="IC13" i="1" s="1"/>
  <c r="HS13" i="1"/>
  <c r="HT13" i="1" s="1"/>
  <c r="HJ13" i="1"/>
  <c r="HK13" i="1" s="1"/>
  <c r="GY13" i="1"/>
  <c r="GT13" i="1"/>
  <c r="GV13" i="1" s="1"/>
  <c r="GL13" i="1"/>
  <c r="GM13" i="1" s="1"/>
  <c r="GC13" i="1"/>
  <c r="GD13" i="1" s="1"/>
  <c r="FT13" i="1"/>
  <c r="FU13" i="1" s="1"/>
  <c r="FK13" i="1"/>
  <c r="FL13" i="1" s="1"/>
  <c r="L13" i="1"/>
  <c r="M13" i="1" s="1"/>
  <c r="JA13" i="1" s="1"/>
  <c r="JI13" i="1" s="1"/>
  <c r="J13" i="1"/>
  <c r="HA13" i="1" s="1"/>
  <c r="JE13" i="1" s="1"/>
  <c r="JC12" i="1"/>
  <c r="IX12" i="1"/>
  <c r="IS12" i="1"/>
  <c r="IU12" i="1" s="1"/>
  <c r="IK12" i="1"/>
  <c r="IL12" i="1" s="1"/>
  <c r="IB12" i="1"/>
  <c r="IC12" i="1" s="1"/>
  <c r="HS12" i="1"/>
  <c r="HT12" i="1" s="1"/>
  <c r="HJ12" i="1"/>
  <c r="HK12" i="1" s="1"/>
  <c r="GY12" i="1"/>
  <c r="GT12" i="1"/>
  <c r="GV12" i="1" s="1"/>
  <c r="GL12" i="1"/>
  <c r="GM12" i="1" s="1"/>
  <c r="GC12" i="1"/>
  <c r="GD12" i="1" s="1"/>
  <c r="FT12" i="1"/>
  <c r="FU12" i="1" s="1"/>
  <c r="FK12" i="1"/>
  <c r="FL12" i="1" s="1"/>
  <c r="L12" i="1"/>
  <c r="M12" i="1" s="1"/>
  <c r="JA12" i="1" s="1"/>
  <c r="JI12" i="1" s="1"/>
  <c r="J12" i="1"/>
  <c r="N12" i="1" s="1"/>
  <c r="JC11" i="1"/>
  <c r="IX11" i="1"/>
  <c r="IS11" i="1"/>
  <c r="IU11" i="1" s="1"/>
  <c r="IK11" i="1"/>
  <c r="IL11" i="1" s="1"/>
  <c r="IC11" i="1"/>
  <c r="IB11" i="1"/>
  <c r="HS11" i="1"/>
  <c r="HT11" i="1" s="1"/>
  <c r="HJ11" i="1"/>
  <c r="HK11" i="1" s="1"/>
  <c r="GY11" i="1"/>
  <c r="GT11" i="1"/>
  <c r="GV11" i="1" s="1"/>
  <c r="GL11" i="1"/>
  <c r="GM11" i="1" s="1"/>
  <c r="GC11" i="1"/>
  <c r="GD11" i="1" s="1"/>
  <c r="FT11" i="1"/>
  <c r="FU11" i="1" s="1"/>
  <c r="FK11" i="1"/>
  <c r="FL11" i="1" s="1"/>
  <c r="L11" i="1"/>
  <c r="M11" i="1" s="1"/>
  <c r="JA11" i="1" s="1"/>
  <c r="JI11" i="1" s="1"/>
  <c r="J11" i="1"/>
  <c r="N11" i="1" s="1"/>
  <c r="JC10" i="1"/>
  <c r="IX10" i="1"/>
  <c r="IS10" i="1"/>
  <c r="IU10" i="1" s="1"/>
  <c r="IK10" i="1"/>
  <c r="IL10" i="1" s="1"/>
  <c r="IB10" i="1"/>
  <c r="IC10" i="1" s="1"/>
  <c r="HS10" i="1"/>
  <c r="HT10" i="1" s="1"/>
  <c r="HJ10" i="1"/>
  <c r="HK10" i="1" s="1"/>
  <c r="GY10" i="1"/>
  <c r="GT10" i="1"/>
  <c r="GV10" i="1" s="1"/>
  <c r="GL10" i="1"/>
  <c r="GM10" i="1" s="1"/>
  <c r="GD10" i="1"/>
  <c r="GC10" i="1"/>
  <c r="FT10" i="1"/>
  <c r="FU10" i="1" s="1"/>
  <c r="FK10" i="1"/>
  <c r="FL10" i="1" s="1"/>
  <c r="L10" i="1"/>
  <c r="IZ10" i="1" s="1"/>
  <c r="JH10" i="1" s="1"/>
  <c r="J10" i="1"/>
  <c r="N10" i="1" s="1"/>
  <c r="JE9" i="1"/>
  <c r="JC9" i="1"/>
  <c r="IX9" i="1"/>
  <c r="IS9" i="1"/>
  <c r="IU9" i="1" s="1"/>
  <c r="IK9" i="1"/>
  <c r="IL9" i="1" s="1"/>
  <c r="IB9" i="1"/>
  <c r="IC9" i="1" s="1"/>
  <c r="HT9" i="1"/>
  <c r="HS9" i="1"/>
  <c r="HJ9" i="1"/>
  <c r="HK9" i="1" s="1"/>
  <c r="GY9" i="1"/>
  <c r="GT9" i="1"/>
  <c r="GV9" i="1" s="1"/>
  <c r="GL9" i="1"/>
  <c r="GM9" i="1" s="1"/>
  <c r="GC9" i="1"/>
  <c r="GD9" i="1" s="1"/>
  <c r="FT9" i="1"/>
  <c r="FU9" i="1" s="1"/>
  <c r="FK9" i="1"/>
  <c r="FL9" i="1" s="1"/>
  <c r="L9" i="1"/>
  <c r="M9" i="1" s="1"/>
  <c r="JA9" i="1" s="1"/>
  <c r="JI9" i="1" s="1"/>
  <c r="J9" i="1"/>
  <c r="HA9" i="1" s="1"/>
  <c r="JC8" i="1"/>
  <c r="IX8" i="1"/>
  <c r="IS8" i="1"/>
  <c r="IK8" i="1"/>
  <c r="IB8" i="1"/>
  <c r="HS8" i="1"/>
  <c r="HJ8" i="1"/>
  <c r="GY8" i="1"/>
  <c r="GV8" i="1"/>
  <c r="GT8" i="1"/>
  <c r="GL8" i="1"/>
  <c r="GM8" i="1" s="1"/>
  <c r="GC8" i="1"/>
  <c r="FT8" i="1"/>
  <c r="FU8" i="1" s="1"/>
  <c r="FK8" i="1"/>
  <c r="L8" i="1"/>
  <c r="J8" i="1"/>
  <c r="K8" i="1" s="1"/>
  <c r="HB8" i="1" s="1"/>
  <c r="N7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DA3" i="1" s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BE3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EW3" i="1"/>
  <c r="IV22" i="1" l="1"/>
  <c r="GW18" i="1"/>
  <c r="FY26" i="1"/>
  <c r="HA12" i="1"/>
  <c r="JE12" i="1" s="1"/>
  <c r="FO27" i="1"/>
  <c r="GG27" i="1"/>
  <c r="K12" i="1"/>
  <c r="HB12" i="1" s="1"/>
  <c r="JF12" i="1" s="1"/>
  <c r="JL12" i="1" s="1"/>
  <c r="GW13" i="1"/>
  <c r="K19" i="1"/>
  <c r="HA19" i="1"/>
  <c r="JE19" i="1" s="1"/>
  <c r="M21" i="1"/>
  <c r="JA21" i="1" s="1"/>
  <c r="JI21" i="1" s="1"/>
  <c r="GW22" i="1"/>
  <c r="FG26" i="1"/>
  <c r="HD26" i="1"/>
  <c r="HV26" i="1"/>
  <c r="IP26" i="1"/>
  <c r="FS27" i="1"/>
  <c r="GK27" i="1"/>
  <c r="M23" i="1"/>
  <c r="JA23" i="1" s="1"/>
  <c r="JI23" i="1" s="1"/>
  <c r="IV23" i="1"/>
  <c r="HP27" i="1"/>
  <c r="HA8" i="1"/>
  <c r="U3" i="1"/>
  <c r="AA3" i="1"/>
  <c r="AG3" i="1"/>
  <c r="AM3" i="1"/>
  <c r="AS3" i="1"/>
  <c r="AY3" i="1"/>
  <c r="BK3" i="1"/>
  <c r="BQ3" i="1"/>
  <c r="BW3" i="1"/>
  <c r="CC3" i="1"/>
  <c r="CI3" i="1"/>
  <c r="CO3" i="1"/>
  <c r="CU3" i="1"/>
  <c r="DG3" i="1"/>
  <c r="DM2" i="1" s="1"/>
  <c r="DM3" i="1"/>
  <c r="DS3" i="1"/>
  <c r="DY3" i="1"/>
  <c r="EE3" i="1"/>
  <c r="EK3" i="1"/>
  <c r="EQ3" i="1"/>
  <c r="FC3" i="1"/>
  <c r="GW9" i="1"/>
  <c r="M10" i="1"/>
  <c r="JA10" i="1" s="1"/>
  <c r="JI10" i="1" s="1"/>
  <c r="IV10" i="1"/>
  <c r="N15" i="1"/>
  <c r="HA15" i="1"/>
  <c r="JE15" i="1" s="1"/>
  <c r="IZ15" i="1"/>
  <c r="JH15" i="1" s="1"/>
  <c r="M17" i="1"/>
  <c r="JA17" i="1" s="1"/>
  <c r="JI17" i="1" s="1"/>
  <c r="JK23" i="1"/>
  <c r="FP26" i="1"/>
  <c r="HH26" i="1"/>
  <c r="HZ26" i="1"/>
  <c r="FF27" i="1"/>
  <c r="FX27" i="1"/>
  <c r="GS27" i="1"/>
  <c r="IH27" i="1"/>
  <c r="JF8" i="1"/>
  <c r="IQ10" i="1"/>
  <c r="IN10" i="1"/>
  <c r="GR15" i="1"/>
  <c r="GO15" i="1"/>
  <c r="GW16" i="1"/>
  <c r="GZ16" i="1" s="1"/>
  <c r="JD16" i="1" s="1"/>
  <c r="JJ16" i="1" s="1"/>
  <c r="HA20" i="1"/>
  <c r="JE20" i="1" s="1"/>
  <c r="JK20" i="1" s="1"/>
  <c r="K20" i="1"/>
  <c r="N20" i="1"/>
  <c r="FU24" i="1"/>
  <c r="FU25" i="1"/>
  <c r="IY10" i="1"/>
  <c r="JG10" i="1" s="1"/>
  <c r="IV14" i="1"/>
  <c r="JL15" i="1"/>
  <c r="GW17" i="1"/>
  <c r="IQ17" i="1"/>
  <c r="M22" i="1"/>
  <c r="JA22" i="1" s="1"/>
  <c r="JI22" i="1" s="1"/>
  <c r="IZ22" i="1"/>
  <c r="JH22" i="1" s="1"/>
  <c r="GC25" i="1"/>
  <c r="GC24" i="1"/>
  <c r="GD8" i="1"/>
  <c r="JE8" i="1"/>
  <c r="GZ9" i="1"/>
  <c r="JD9" i="1" s="1"/>
  <c r="GW11" i="1"/>
  <c r="GZ13" i="1"/>
  <c r="JD13" i="1" s="1"/>
  <c r="GZ14" i="1"/>
  <c r="JD14" i="1" s="1"/>
  <c r="IY14" i="1"/>
  <c r="JG14" i="1" s="1"/>
  <c r="O15" i="1"/>
  <c r="GZ15" i="1"/>
  <c r="JD15" i="1" s="1"/>
  <c r="HA16" i="1"/>
  <c r="JE16" i="1" s="1"/>
  <c r="JK16" i="1" s="1"/>
  <c r="K16" i="1"/>
  <c r="N16" i="1"/>
  <c r="GZ17" i="1"/>
  <c r="JD17" i="1" s="1"/>
  <c r="M18" i="1"/>
  <c r="JA18" i="1" s="1"/>
  <c r="JI18" i="1" s="1"/>
  <c r="IZ18" i="1"/>
  <c r="JH18" i="1" s="1"/>
  <c r="N18" i="1"/>
  <c r="GW19" i="1"/>
  <c r="GW20" i="1"/>
  <c r="GW23" i="1"/>
  <c r="BQ2" i="1"/>
  <c r="GM24" i="1"/>
  <c r="GM25" i="1"/>
  <c r="IS25" i="1"/>
  <c r="IS24" i="1"/>
  <c r="IU8" i="1"/>
  <c r="GW10" i="1"/>
  <c r="HA11" i="1"/>
  <c r="JE11" i="1" s="1"/>
  <c r="K11" i="1"/>
  <c r="M14" i="1"/>
  <c r="JA14" i="1" s="1"/>
  <c r="JI14" i="1" s="1"/>
  <c r="N14" i="1"/>
  <c r="IZ14" i="1"/>
  <c r="JH14" i="1" s="1"/>
  <c r="JK14" i="1" s="1"/>
  <c r="IY17" i="1"/>
  <c r="JG17" i="1" s="1"/>
  <c r="GZ18" i="1"/>
  <c r="JD18" i="1" s="1"/>
  <c r="IZ8" i="1"/>
  <c r="M8" i="1"/>
  <c r="JA8" i="1" s="1"/>
  <c r="HS25" i="1"/>
  <c r="HS24" i="1"/>
  <c r="HT8" i="1"/>
  <c r="O12" i="1"/>
  <c r="IV15" i="1"/>
  <c r="IV16" i="1"/>
  <c r="HB17" i="1"/>
  <c r="JF17" i="1" s="1"/>
  <c r="JL17" i="1" s="1"/>
  <c r="O17" i="1"/>
  <c r="JK18" i="1"/>
  <c r="N8" i="1"/>
  <c r="FK25" i="1"/>
  <c r="FK24" i="1"/>
  <c r="FL8" i="1"/>
  <c r="GW8" i="1" s="1"/>
  <c r="IK25" i="1"/>
  <c r="IK24" i="1"/>
  <c r="IL8" i="1"/>
  <c r="IV9" i="1"/>
  <c r="IY9" i="1" s="1"/>
  <c r="JG9" i="1" s="1"/>
  <c r="IZ9" i="1"/>
  <c r="JH9" i="1" s="1"/>
  <c r="JK9" i="1" s="1"/>
  <c r="IV11" i="1"/>
  <c r="GW12" i="1"/>
  <c r="IV12" i="1"/>
  <c r="IV13" i="1"/>
  <c r="IY13" i="1" s="1"/>
  <c r="JG13" i="1" s="1"/>
  <c r="IZ13" i="1"/>
  <c r="JH13" i="1" s="1"/>
  <c r="JK13" i="1" s="1"/>
  <c r="IY16" i="1"/>
  <c r="JG16" i="1" s="1"/>
  <c r="IV18" i="1"/>
  <c r="IY18" i="1" s="1"/>
  <c r="JG18" i="1" s="1"/>
  <c r="IV19" i="1"/>
  <c r="GZ20" i="1"/>
  <c r="JD20" i="1" s="1"/>
  <c r="IV20" i="1"/>
  <c r="IY20" i="1" s="1"/>
  <c r="JG20" i="1" s="1"/>
  <c r="GW21" i="1"/>
  <c r="GZ21" i="1" s="1"/>
  <c r="JD21" i="1" s="1"/>
  <c r="IZ12" i="1"/>
  <c r="JH12" i="1" s="1"/>
  <c r="JK12" i="1" s="1"/>
  <c r="JK15" i="1"/>
  <c r="N17" i="1"/>
  <c r="N21" i="1"/>
  <c r="IN22" i="1"/>
  <c r="FE27" i="1"/>
  <c r="FE26" i="1"/>
  <c r="FW27" i="1"/>
  <c r="FW26" i="1"/>
  <c r="GQ27" i="1"/>
  <c r="GQ26" i="1"/>
  <c r="HJ25" i="1"/>
  <c r="HJ24" i="1"/>
  <c r="IB25" i="1"/>
  <c r="N9" i="1"/>
  <c r="K10" i="1"/>
  <c r="HA10" i="1"/>
  <c r="JE10" i="1" s="1"/>
  <c r="JK10" i="1" s="1"/>
  <c r="IZ11" i="1"/>
  <c r="JH11" i="1" s="1"/>
  <c r="N13" i="1"/>
  <c r="M16" i="1"/>
  <c r="JA16" i="1" s="1"/>
  <c r="JI16" i="1" s="1"/>
  <c r="M20" i="1"/>
  <c r="JA20" i="1" s="1"/>
  <c r="JI20" i="1" s="1"/>
  <c r="K21" i="1"/>
  <c r="HN27" i="1"/>
  <c r="HR27" i="1"/>
  <c r="HX27" i="1"/>
  <c r="HX26" i="1"/>
  <c r="IB24" i="1"/>
  <c r="JK19" i="1"/>
  <c r="FI27" i="1"/>
  <c r="FI26" i="1"/>
  <c r="GA27" i="1"/>
  <c r="GA26" i="1"/>
  <c r="FT25" i="1"/>
  <c r="FT24" i="1"/>
  <c r="GL25" i="1"/>
  <c r="GL24" i="1"/>
  <c r="GT25" i="1"/>
  <c r="GT24" i="1"/>
  <c r="HK8" i="1"/>
  <c r="IC8" i="1"/>
  <c r="K9" i="1"/>
  <c r="K13" i="1"/>
  <c r="K14" i="1"/>
  <c r="K18" i="1"/>
  <c r="JK22" i="1"/>
  <c r="IN23" i="1"/>
  <c r="HO27" i="1"/>
  <c r="HO26" i="1"/>
  <c r="IY22" i="1"/>
  <c r="JG22" i="1" s="1"/>
  <c r="IY23" i="1"/>
  <c r="JG23" i="1" s="1"/>
  <c r="FQ27" i="1"/>
  <c r="HF27" i="1"/>
  <c r="HF26" i="1"/>
  <c r="IF27" i="1"/>
  <c r="IJ27" i="1"/>
  <c r="IV21" i="1"/>
  <c r="GZ22" i="1"/>
  <c r="JD22" i="1" s="1"/>
  <c r="JJ22" i="1" s="1"/>
  <c r="FN27" i="1"/>
  <c r="FN26" i="1"/>
  <c r="FR27" i="1"/>
  <c r="FR26" i="1"/>
  <c r="GF27" i="1"/>
  <c r="GF26" i="1"/>
  <c r="GJ27" i="1"/>
  <c r="GJ26" i="1"/>
  <c r="IG27" i="1"/>
  <c r="IG26" i="1"/>
  <c r="N23" i="1"/>
  <c r="FH26" i="1"/>
  <c r="FQ26" i="1"/>
  <c r="FZ26" i="1"/>
  <c r="GI26" i="1"/>
  <c r="HE26" i="1"/>
  <c r="HI26" i="1"/>
  <c r="HN26" i="1"/>
  <c r="HR26" i="1"/>
  <c r="HW26" i="1"/>
  <c r="IA26" i="1"/>
  <c r="IF26" i="1"/>
  <c r="IJ26" i="1"/>
  <c r="IR26" i="1"/>
  <c r="N22" i="1"/>
  <c r="K23" i="1"/>
  <c r="K22" i="1"/>
  <c r="IQ22" i="1" l="1"/>
  <c r="EW2" i="1"/>
  <c r="AM2" i="1"/>
  <c r="JK11" i="1"/>
  <c r="HB19" i="1"/>
  <c r="JF19" i="1" s="1"/>
  <c r="JL19" i="1" s="1"/>
  <c r="O19" i="1"/>
  <c r="IN17" i="1"/>
  <c r="CO2" i="1"/>
  <c r="IQ23" i="1"/>
  <c r="GR8" i="1"/>
  <c r="GO8" i="1"/>
  <c r="GZ8" i="1"/>
  <c r="O18" i="1"/>
  <c r="HB18" i="1"/>
  <c r="IC25" i="1"/>
  <c r="IC24" i="1"/>
  <c r="IQ19" i="1"/>
  <c r="IN19" i="1"/>
  <c r="IQ15" i="1"/>
  <c r="IN15" i="1"/>
  <c r="IY15" i="1"/>
  <c r="JG15" i="1" s="1"/>
  <c r="GZ11" i="1"/>
  <c r="JD11" i="1" s="1"/>
  <c r="HA24" i="1"/>
  <c r="O14" i="1"/>
  <c r="HB14" i="1"/>
  <c r="HK25" i="1"/>
  <c r="HK24" i="1"/>
  <c r="O16" i="1"/>
  <c r="HB16" i="1"/>
  <c r="JF16" i="1" s="1"/>
  <c r="JL16" i="1" s="1"/>
  <c r="JM16" i="1" s="1"/>
  <c r="O20" i="1"/>
  <c r="HB20" i="1"/>
  <c r="JF20" i="1" s="1"/>
  <c r="JL20" i="1" s="1"/>
  <c r="O13" i="1"/>
  <c r="HB13" i="1"/>
  <c r="GT27" i="1"/>
  <c r="GT26" i="1"/>
  <c r="FT27" i="1"/>
  <c r="FT26" i="1"/>
  <c r="HB21" i="1"/>
  <c r="JF21" i="1" s="1"/>
  <c r="JL21" i="1" s="1"/>
  <c r="O21" i="1"/>
  <c r="IQ20" i="1"/>
  <c r="IN20" i="1"/>
  <c r="IN18" i="1"/>
  <c r="IQ18" i="1"/>
  <c r="IN13" i="1"/>
  <c r="IQ13" i="1"/>
  <c r="IN11" i="1"/>
  <c r="IQ11" i="1"/>
  <c r="IK27" i="1"/>
  <c r="IK26" i="1"/>
  <c r="FK27" i="1"/>
  <c r="FK26" i="1"/>
  <c r="HS27" i="1"/>
  <c r="HS26" i="1"/>
  <c r="JJ18" i="1"/>
  <c r="IY8" i="1"/>
  <c r="JJ14" i="1"/>
  <c r="JJ9" i="1"/>
  <c r="GD24" i="1"/>
  <c r="GD25" i="1"/>
  <c r="IN14" i="1"/>
  <c r="IQ14" i="1"/>
  <c r="HB23" i="1"/>
  <c r="JF23" i="1" s="1"/>
  <c r="JL23" i="1" s="1"/>
  <c r="O23" i="1"/>
  <c r="IQ21" i="1"/>
  <c r="IN21" i="1"/>
  <c r="GL27" i="1"/>
  <c r="GL26" i="1"/>
  <c r="HB10" i="1"/>
  <c r="JF10" i="1" s="1"/>
  <c r="JL10" i="1" s="1"/>
  <c r="O10" i="1"/>
  <c r="IQ9" i="1"/>
  <c r="IN9" i="1"/>
  <c r="JA24" i="1"/>
  <c r="JA25" i="1"/>
  <c r="JI8" i="1"/>
  <c r="JL8" i="1" s="1"/>
  <c r="IB27" i="1"/>
  <c r="IB26" i="1"/>
  <c r="GR12" i="1"/>
  <c r="GO12" i="1"/>
  <c r="IL25" i="1"/>
  <c r="IL24" i="1"/>
  <c r="IV8" i="1"/>
  <c r="FL24" i="1"/>
  <c r="FL25" i="1"/>
  <c r="HT25" i="1"/>
  <c r="HT24" i="1"/>
  <c r="IZ25" i="1"/>
  <c r="IZ24" i="1"/>
  <c r="JH8" i="1"/>
  <c r="GR23" i="1"/>
  <c r="GZ10" i="1"/>
  <c r="JD10" i="1" s="1"/>
  <c r="JJ10" i="1" s="1"/>
  <c r="HA25" i="1"/>
  <c r="O8" i="1"/>
  <c r="GZ23" i="1"/>
  <c r="JD23" i="1" s="1"/>
  <c r="JJ23" i="1" s="1"/>
  <c r="JM23" i="1" s="1"/>
  <c r="O22" i="1"/>
  <c r="HB22" i="1"/>
  <c r="O9" i="1"/>
  <c r="HB9" i="1"/>
  <c r="HJ27" i="1"/>
  <c r="HJ26" i="1"/>
  <c r="JJ20" i="1"/>
  <c r="IQ12" i="1"/>
  <c r="IN12" i="1"/>
  <c r="IY21" i="1"/>
  <c r="JG21" i="1" s="1"/>
  <c r="JJ21" i="1" s="1"/>
  <c r="JM21" i="1" s="1"/>
  <c r="IN16" i="1"/>
  <c r="IQ16" i="1"/>
  <c r="IY11" i="1"/>
  <c r="JG11" i="1" s="1"/>
  <c r="HB11" i="1"/>
  <c r="JF11" i="1" s="1"/>
  <c r="JL11" i="1" s="1"/>
  <c r="O11" i="1"/>
  <c r="IS27" i="1"/>
  <c r="IS26" i="1"/>
  <c r="GM27" i="1"/>
  <c r="GM26" i="1"/>
  <c r="GR19" i="1"/>
  <c r="GO19" i="1"/>
  <c r="JJ17" i="1"/>
  <c r="JM17" i="1" s="1"/>
  <c r="JJ15" i="1"/>
  <c r="JM15" i="1" s="1"/>
  <c r="JJ13" i="1"/>
  <c r="JE25" i="1"/>
  <c r="JE24" i="1"/>
  <c r="JK8" i="1"/>
  <c r="GC27" i="1"/>
  <c r="GC26" i="1"/>
  <c r="GO17" i="1"/>
  <c r="GR17" i="1"/>
  <c r="GZ12" i="1"/>
  <c r="JD12" i="1" s="1"/>
  <c r="FU27" i="1"/>
  <c r="FU26" i="1"/>
  <c r="GZ19" i="1"/>
  <c r="JD19" i="1" s="1"/>
  <c r="JJ19" i="1" s="1"/>
  <c r="JM19" i="1" s="1"/>
  <c r="IY12" i="1"/>
  <c r="JG12" i="1" s="1"/>
  <c r="IY19" i="1"/>
  <c r="JG19" i="1" s="1"/>
  <c r="JM20" i="1" l="1"/>
  <c r="GO23" i="1"/>
  <c r="GO20" i="1"/>
  <c r="GO16" i="1"/>
  <c r="HT26" i="1"/>
  <c r="HT27" i="1"/>
  <c r="GR16" i="1"/>
  <c r="JJ11" i="1"/>
  <c r="JM11" i="1" s="1"/>
  <c r="IC26" i="1"/>
  <c r="IC27" i="1"/>
  <c r="GZ24" i="1"/>
  <c r="GZ25" i="1"/>
  <c r="JD8" i="1"/>
  <c r="FL27" i="1"/>
  <c r="FL26" i="1"/>
  <c r="IY25" i="1"/>
  <c r="IY24" i="1"/>
  <c r="JG8" i="1"/>
  <c r="IQ8" i="1"/>
  <c r="IN8" i="1"/>
  <c r="JH25" i="1"/>
  <c r="JH24" i="1"/>
  <c r="IL26" i="1"/>
  <c r="IL27" i="1"/>
  <c r="JF13" i="1"/>
  <c r="JL13" i="1" s="1"/>
  <c r="GR13" i="1"/>
  <c r="GO13" i="1"/>
  <c r="GR10" i="1"/>
  <c r="JF14" i="1"/>
  <c r="JL14" i="1" s="1"/>
  <c r="JM14" i="1" s="1"/>
  <c r="GR14" i="1"/>
  <c r="GO14" i="1"/>
  <c r="GO11" i="1"/>
  <c r="JK24" i="1"/>
  <c r="JK25" i="1"/>
  <c r="HK26" i="1"/>
  <c r="HK27" i="1"/>
  <c r="HA27" i="1"/>
  <c r="HA26" i="1"/>
  <c r="JE26" i="1"/>
  <c r="JE27" i="1"/>
  <c r="JA27" i="1"/>
  <c r="JA26" i="1"/>
  <c r="JF22" i="1"/>
  <c r="JL22" i="1" s="1"/>
  <c r="JM22" i="1" s="1"/>
  <c r="GO22" i="1"/>
  <c r="GR22" i="1"/>
  <c r="GO21" i="1"/>
  <c r="JJ12" i="1"/>
  <c r="JM12" i="1" s="1"/>
  <c r="JM13" i="1"/>
  <c r="JF9" i="1"/>
  <c r="GR9" i="1"/>
  <c r="HB25" i="1"/>
  <c r="GO9" i="1"/>
  <c r="HB24" i="1"/>
  <c r="JM10" i="1"/>
  <c r="IZ27" i="1"/>
  <c r="IZ26" i="1"/>
  <c r="GR21" i="1"/>
  <c r="JI25" i="1"/>
  <c r="JI24" i="1"/>
  <c r="GD27" i="1"/>
  <c r="GD26" i="1"/>
  <c r="GR20" i="1"/>
  <c r="GO10" i="1"/>
  <c r="GR11" i="1"/>
  <c r="JF18" i="1"/>
  <c r="JL18" i="1" s="1"/>
  <c r="JM18" i="1" s="1"/>
  <c r="GO18" i="1"/>
  <c r="GR18" i="1"/>
  <c r="GZ27" i="1" l="1"/>
  <c r="GZ26" i="1"/>
  <c r="HB26" i="1"/>
  <c r="HB27" i="1"/>
  <c r="JL9" i="1"/>
  <c r="JF25" i="1"/>
  <c r="JF24" i="1"/>
  <c r="JH27" i="1"/>
  <c r="JH26" i="1"/>
  <c r="JG24" i="1"/>
  <c r="JG25" i="1"/>
  <c r="JK27" i="1"/>
  <c r="JK26" i="1"/>
  <c r="IY26" i="1"/>
  <c r="IY27" i="1"/>
  <c r="JD25" i="1"/>
  <c r="JD24" i="1"/>
  <c r="JJ8" i="1"/>
  <c r="JI26" i="1"/>
  <c r="JI27" i="1"/>
  <c r="JF27" i="1" l="1"/>
  <c r="JF26" i="1"/>
  <c r="JJ25" i="1"/>
  <c r="JJ24" i="1"/>
  <c r="JM8" i="1"/>
  <c r="JG27" i="1"/>
  <c r="JG26" i="1"/>
  <c r="JD27" i="1"/>
  <c r="JD26" i="1"/>
  <c r="JM9" i="1"/>
  <c r="JL25" i="1"/>
  <c r="JL24" i="1"/>
  <c r="JL27" i="1" l="1"/>
  <c r="JL26" i="1"/>
  <c r="JJ27" i="1"/>
  <c r="JJ26" i="1"/>
</calcChain>
</file>

<file path=xl/comments1.xml><?xml version="1.0" encoding="utf-8"?>
<comments xmlns="http://schemas.openxmlformats.org/spreadsheetml/2006/main">
  <authors>
    <author/>
  </authors>
  <commentList>
    <comment ref="F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I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J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N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O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Q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R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S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W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X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Y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FZ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A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B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I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J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K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Q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GS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D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I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M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N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O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Q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R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V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W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X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Y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HZ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A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E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F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G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H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I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J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P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IR5" authorId="0" shapeId="0">
      <text>
        <r>
          <rPr>
            <sz val="10"/>
            <color rgb="FF000000"/>
            <rFont val="Arial"/>
          </rPr>
          <t>Añada la fecha del desarrollo de la actividad de evaluación</t>
        </r>
      </text>
    </comment>
    <comment ref="AN7" authorId="0" shapeId="0">
      <text>
        <r>
          <rPr>
            <sz val="10"/>
            <color rgb="FF000000"/>
            <rFont val="Arial"/>
          </rPr>
          <t xml:space="preserve">Primera Entrega del Proyecto Integrador 
</t>
        </r>
      </text>
    </comment>
    <comment ref="AO7" authorId="0" shapeId="0">
      <text>
        <r>
          <rPr>
            <sz val="10"/>
            <color rgb="FF000000"/>
            <rFont val="Arial"/>
          </rPr>
          <t>Entrega de los formatos/modalidad de exámenes de los docentes al coordinador de carrera respectivo</t>
        </r>
      </text>
    </comment>
    <comment ref="AP7" authorId="0" shapeId="0">
      <text>
        <r>
          <rPr>
            <sz val="10"/>
            <color rgb="FF000000"/>
            <rFont val="Arial"/>
          </rPr>
          <t>Entrega de los formatos/modalidad de exámenes del coordinador de carrera respectivo al coordinador académico</t>
        </r>
      </text>
    </comment>
    <comment ref="AR7" authorId="0" shapeId="0">
      <text>
        <r>
          <rPr>
            <sz val="10"/>
            <color rgb="FF000000"/>
            <rFont val="Arial"/>
          </rPr>
          <t>Entrega de los formatos/modalidad de exámenes del coordinador académico al Vicerrectorado</t>
        </r>
      </text>
    </comment>
    <comment ref="AS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T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U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V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W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X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Y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AZ7" authorId="0" shapeId="0">
      <text>
        <r>
          <rPr>
            <sz val="10"/>
            <color rgb="FF000000"/>
            <rFont val="Arial"/>
          </rPr>
          <t>Plazo máximo de socialización de las calificaciones con los estudiantes</t>
        </r>
      </text>
    </comment>
    <comment ref="BA7" authorId="0" shapeId="0">
      <text>
        <r>
          <rPr>
            <sz val="10"/>
            <color rgb="FF000000"/>
            <rFont val="Arial"/>
          </rPr>
          <t>Plazo máximo para registrar las calificaciones en el sistema</t>
        </r>
      </text>
    </comment>
    <comment ref="BF7" authorId="0" shapeId="0">
      <text>
        <r>
          <rPr>
            <sz val="10"/>
            <color rgb="FF000000"/>
            <rFont val="Arial"/>
          </rPr>
          <t>Segunda entrega del Proyecto Integrador</t>
        </r>
      </text>
    </comment>
    <comment ref="BL7" authorId="0" shapeId="0">
      <text>
        <r>
          <rPr>
            <sz val="10"/>
            <color rgb="FF000000"/>
            <rFont val="Arial"/>
          </rPr>
          <t>Defensa del Proyecto Integrador</t>
        </r>
      </text>
    </comment>
    <comment ref="BM7" authorId="0" shapeId="0">
      <text>
        <r>
          <rPr>
            <sz val="10"/>
            <color rgb="FF000000"/>
            <rFont val="Arial"/>
          </rPr>
          <t>Entrega de los formatos/modalidad de exámenes de los docentes al coordinador de carrera respectivo</t>
        </r>
      </text>
    </comment>
    <comment ref="BN7" authorId="0" shapeId="0">
      <text>
        <r>
          <rPr>
            <sz val="10"/>
            <color rgb="FF000000"/>
            <rFont val="Arial"/>
          </rPr>
          <t>Entrega de los formatos/modalidad de exámenes del coordinador de carrera respectivo al coordinador académico</t>
        </r>
      </text>
    </comment>
    <comment ref="BP7" authorId="0" shapeId="0">
      <text>
        <r>
          <rPr>
            <sz val="10"/>
            <color rgb="FF000000"/>
            <rFont val="Arial"/>
          </rPr>
          <t>Entrega de los formatos/modalidad de exámenes del coordinador académico al Vicerrectorado</t>
        </r>
      </text>
    </comment>
    <comment ref="BQ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R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S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T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U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V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W7" authorId="0" shapeId="0">
      <text>
        <r>
          <rPr>
            <sz val="10"/>
            <color rgb="FF000000"/>
            <rFont val="Arial"/>
          </rPr>
          <t>Exámenes regulares</t>
        </r>
      </text>
    </comment>
    <comment ref="BX7" authorId="0" shapeId="0">
      <text>
        <r>
          <rPr>
            <sz val="10"/>
            <color rgb="FF000000"/>
            <rFont val="Arial"/>
          </rPr>
          <t>Plazo máximo de socialización de las calificaciones con los estudiantes</t>
        </r>
      </text>
    </comment>
    <comment ref="BY7" authorId="0" shapeId="0">
      <text>
        <r>
          <rPr>
            <sz val="10"/>
            <color rgb="FF000000"/>
            <rFont val="Arial"/>
          </rPr>
          <t>Plazo máximo para registrar las calificaciones en el sistema</t>
        </r>
      </text>
    </comment>
    <comment ref="CB7" authorId="0" shapeId="0">
      <text>
        <r>
          <rPr>
            <sz val="10"/>
            <color rgb="FF000000"/>
            <rFont val="Arial"/>
          </rPr>
          <t>Feriado</t>
        </r>
      </text>
    </comment>
    <comment ref="CC7" authorId="0" shapeId="0">
      <text>
        <r>
          <rPr>
            <sz val="10"/>
            <color rgb="FF000000"/>
            <rFont val="Arial"/>
          </rPr>
          <t>Feriado</t>
        </r>
      </text>
    </comment>
    <comment ref="EV7" authorId="0" shapeId="0">
      <text>
        <r>
          <rPr>
            <sz val="10"/>
            <color rgb="FF000000"/>
            <rFont val="Arial"/>
          </rPr>
          <t>Feriado</t>
        </r>
      </text>
    </comment>
    <comment ref="EW7" authorId="0" shapeId="0">
      <text>
        <r>
          <rPr>
            <sz val="10"/>
            <color rgb="FF000000"/>
            <rFont val="Arial"/>
          </rPr>
          <t>Feriado</t>
        </r>
      </text>
    </comment>
    <comment ref="EX7" authorId="0" shapeId="0">
      <text>
        <r>
          <rPr>
            <sz val="10"/>
            <color rgb="FF000000"/>
            <rFont val="Arial"/>
          </rPr>
          <t>Feriado</t>
        </r>
      </text>
    </comment>
    <comment ref="EY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EZ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A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B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C7" authorId="0" shapeId="0">
      <text>
        <r>
          <rPr>
            <sz val="10"/>
            <color rgb="FF000000"/>
            <rFont val="Arial"/>
          </rPr>
          <t>Fecha máxima de defensas</t>
        </r>
      </text>
    </comment>
    <comment ref="F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I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J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L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FN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O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P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Q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R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S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U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FW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X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Y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FZ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A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B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D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G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I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J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K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GM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D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I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K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M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N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O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P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Q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R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T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HV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W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X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Y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HZ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A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C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  <comment ref="IE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F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G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H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I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J7" authorId="0" shapeId="0">
      <text>
        <r>
          <rPr>
            <sz val="10"/>
            <color rgb="FF000000"/>
            <rFont val="Arial"/>
          </rPr>
          <t>Añada el nombre de la actividad de evaluación</t>
        </r>
      </text>
    </comment>
    <comment ref="IL7" authorId="0" shapeId="0">
      <text>
        <r>
          <rPr>
            <sz val="10"/>
            <color rgb="FF000000"/>
            <rFont val="Arial"/>
          </rPr>
          <t>Añada el porcentaje del parámetro de evaluación. Recuerde escribir este porcentaje como un decimal (por ejemplo: 0,25)</t>
        </r>
      </text>
    </comment>
  </commentList>
</comments>
</file>

<file path=xl/sharedStrings.xml><?xml version="1.0" encoding="utf-8"?>
<sst xmlns="http://schemas.openxmlformats.org/spreadsheetml/2006/main" count="350" uniqueCount="138">
  <si>
    <t>Parcial</t>
  </si>
  <si>
    <t>Asistencia primer parcial</t>
  </si>
  <si>
    <t>% asistencia primer parcial</t>
  </si>
  <si>
    <t>Asistencia segundo parcial</t>
  </si>
  <si>
    <t>% asistencia segundo parcial</t>
  </si>
  <si>
    <t>Total asistencia</t>
  </si>
  <si>
    <t>% Total asistencia</t>
  </si>
  <si>
    <t>PRIMER PARCIAL</t>
  </si>
  <si>
    <t>SEGUNDO PARCIAL</t>
  </si>
  <si>
    <t>FASE PRÁCTICA</t>
  </si>
  <si>
    <t>RESUMEN</t>
  </si>
  <si>
    <t>Asistencia mensual</t>
  </si>
  <si>
    <t>JUNIO</t>
  </si>
  <si>
    <t>asistencia total</t>
  </si>
  <si>
    <t>JULIO</t>
  </si>
  <si>
    <t>AGOSTO</t>
  </si>
  <si>
    <t>SEPTIEMBRE</t>
  </si>
  <si>
    <t>OCTUBRE</t>
  </si>
  <si>
    <t>GESTIÓN DE AULA</t>
  </si>
  <si>
    <t>¿El estudiante se exonera?</t>
  </si>
  <si>
    <t>EXAMEN FINAL</t>
  </si>
  <si>
    <t>Estudiante</t>
  </si>
  <si>
    <t>NOTA 
 FINAL 1ER PARCIAL</t>
  </si>
  <si>
    <t>No. de clases</t>
  </si>
  <si>
    <t>Porcentaje de asistencia</t>
  </si>
  <si>
    <t>COMPONENTES DE EVALUACIÓN</t>
  </si>
  <si>
    <t>NOTA 
 FINAL 2DO PARCIAL</t>
  </si>
  <si>
    <t>ASISTENCIA 1ER PARCIAL</t>
  </si>
  <si>
    <t>PORCENTAJE DE ASISTENCIA 1ER PARCIAL</t>
  </si>
  <si>
    <t>ASISTENCIA 2DO PARCIAL</t>
  </si>
  <si>
    <t>PORCENTAJE DE ASISTENCIA 2DO PARCIAL</t>
  </si>
  <si>
    <t>NOTA 
 FINAL</t>
  </si>
  <si>
    <t>No DE CLASES</t>
  </si>
  <si>
    <t>TOTAL PORCENTAJE DE ASISTENCIA</t>
  </si>
  <si>
    <t>ESTADO</t>
  </si>
  <si>
    <t>Asistencia semanal</t>
  </si>
  <si>
    <t>Semana 1:</t>
  </si>
  <si>
    <t>Semana 2:</t>
  </si>
  <si>
    <t>Semana 3:</t>
  </si>
  <si>
    <t>Semana 4:</t>
  </si>
  <si>
    <t>Semana 5:</t>
  </si>
  <si>
    <t>Semana 6:</t>
  </si>
  <si>
    <t>Semana 7:</t>
  </si>
  <si>
    <t>Semana 8:</t>
  </si>
  <si>
    <t>Semana 9:</t>
  </si>
  <si>
    <t>Semana 10:</t>
  </si>
  <si>
    <t>Semana 11:</t>
  </si>
  <si>
    <t>Semana 12:</t>
  </si>
  <si>
    <t>Semana 13:</t>
  </si>
  <si>
    <t>Semana 14:</t>
  </si>
  <si>
    <t>Semana 15:</t>
  </si>
  <si>
    <t>Semana 16:</t>
  </si>
  <si>
    <t>Semana 17:</t>
  </si>
  <si>
    <t>Semana 18:</t>
  </si>
  <si>
    <t>Semana 19:</t>
  </si>
  <si>
    <t>Semana 20:</t>
  </si>
  <si>
    <t>Semana 21:</t>
  </si>
  <si>
    <t>Semana 22:</t>
  </si>
  <si>
    <t>Semana 23:</t>
  </si>
  <si>
    <t>Semana 24:</t>
  </si>
  <si>
    <t>ACTIVIDADES DE INVESTIGACIÓN</t>
  </si>
  <si>
    <t>Promedio de calificaciones</t>
  </si>
  <si>
    <t>% del parámetro de evaluación</t>
  </si>
  <si>
    <t>ACTIVIDADES DE VINCULACIÓN</t>
  </si>
  <si>
    <t>TRABAJO PRÁCTICO</t>
  </si>
  <si>
    <t>EVALUACIÓN ESCRITA O PRÁCTICA, PARCIAL O FINAL</t>
  </si>
  <si>
    <t>Asistencia diaria</t>
  </si>
  <si>
    <t>L</t>
  </si>
  <si>
    <t>M</t>
  </si>
  <si>
    <t>J</t>
  </si>
  <si>
    <t>V</t>
  </si>
  <si>
    <t>S</t>
  </si>
  <si>
    <t>¿El estudiante debe rendir un examen de recuperación?</t>
  </si>
  <si>
    <t>Nota Final</t>
  </si>
  <si>
    <t>No.</t>
  </si>
  <si>
    <t>Cédula / Pasaporte</t>
  </si>
  <si>
    <t>Teléfono</t>
  </si>
  <si>
    <t>Correo</t>
  </si>
  <si>
    <t>Matrícula</t>
  </si>
  <si>
    <t>Malla</t>
  </si>
  <si>
    <t>FOTO INTEGRAL</t>
  </si>
  <si>
    <t>SALIDAS CONVENCIONES</t>
  </si>
  <si>
    <t>CONCEPTOS BÁSICOS</t>
  </si>
  <si>
    <t>DEMOSTRACIÓN FÓRMULAS</t>
  </si>
  <si>
    <t>GRÁFICAS DE FUNCIONES Y ÁREAS</t>
  </si>
  <si>
    <t>TALLER INTEGRALES</t>
  </si>
  <si>
    <t xml:space="preserve">TALLER INTEGRALES </t>
  </si>
  <si>
    <t>SUMATORIAS</t>
  </si>
  <si>
    <t>INTEGRALES CONCEPTO</t>
  </si>
  <si>
    <t>Examen</t>
  </si>
  <si>
    <t>Examen de recuperación</t>
  </si>
  <si>
    <t>Examen 30%</t>
  </si>
  <si>
    <t>Clases 70%</t>
  </si>
  <si>
    <t>GRÁFICA E INTEGRACIÓN POR PARTES</t>
  </si>
  <si>
    <t>TALLER</t>
  </si>
  <si>
    <t>TAREA</t>
  </si>
  <si>
    <t>INTEGRALES TRIGONOMÉTRICAS</t>
  </si>
  <si>
    <t>INTEGRACIÓN POR SUSTITUCIÓN</t>
  </si>
  <si>
    <t>AGUIRRE FLORES GEOVANNY GABRIEL</t>
  </si>
  <si>
    <t>gga.flores@yavirac.edu.ec</t>
  </si>
  <si>
    <t>SEGUNDA</t>
  </si>
  <si>
    <t>ANTIGUA</t>
  </si>
  <si>
    <t>CAJILEMA CUJI ARMANDO TELMO</t>
  </si>
  <si>
    <t>atc.cuji@yavirac.edu.ec</t>
  </si>
  <si>
    <t>PRIMERA</t>
  </si>
  <si>
    <t>CONYA GAVILANEZ WILLIAN MANOLO</t>
  </si>
  <si>
    <t>wmc.gavilanez@yavirac.edu.ec</t>
  </si>
  <si>
    <t>HOLGUIN MUNOZ KEVIN JORDAN</t>
  </si>
  <si>
    <t>kjh.munoz@yavirac.edu.ec</t>
  </si>
  <si>
    <t>JÁCOME TERAN RODNEY XAVIER</t>
  </si>
  <si>
    <t>rxj.teran@yavirac.edu.ec</t>
  </si>
  <si>
    <t>JARAMILLO ATAHUALPA JULIO FABRICIO</t>
  </si>
  <si>
    <t>jfj.atahualpa@yavirac.edu.ec</t>
  </si>
  <si>
    <t>MEJIA ARIAS ALEXANDER PATRICIO</t>
  </si>
  <si>
    <t>apm.arias@yavirac.edu.ec</t>
  </si>
  <si>
    <t>MORAN BRIONES CHRISTIAN BLADIMIR</t>
  </si>
  <si>
    <t>cbm.briones@yavirac.edu.ec</t>
  </si>
  <si>
    <t>OBANDO MALDONADO JOSE RODOLFO</t>
  </si>
  <si>
    <t>jro.maldonado@yavirac.edu.ec</t>
  </si>
  <si>
    <t>ORTIZ ZUÑIGA ANGIE JOSETH</t>
  </si>
  <si>
    <t>ajo.zuniga@yavirac.edu.ec</t>
  </si>
  <si>
    <t>POZO SANCHEZ ROGER ELIAS</t>
  </si>
  <si>
    <t>rep.sanchez@yavirac.edu.ec</t>
  </si>
  <si>
    <t>QUISHPE JIMENEZ WENDY JACQUELINE</t>
  </si>
  <si>
    <t>wjq.jimenez@yavirac.edu.ec</t>
  </si>
  <si>
    <t>RECALDE GÓMEZ SANTIAGO DANIEL</t>
  </si>
  <si>
    <t>sdr.gomez@yavirac.edu.ec</t>
  </si>
  <si>
    <t>REYES LIGÑA HOLGER DAVID</t>
  </si>
  <si>
    <t>hdr.ligna@yavirac.edu.ec</t>
  </si>
  <si>
    <t>RUIZ DIAZ CARLOS JAVIER</t>
  </si>
  <si>
    <t>cjr.diaz@yavirac.edu.ec</t>
  </si>
  <si>
    <t>TIPAN TIBANTA KAREN VANESSA</t>
  </si>
  <si>
    <t>kvt.tibanta@yavirac.edu.ec</t>
  </si>
  <si>
    <t>Media</t>
  </si>
  <si>
    <t>Desviación</t>
  </si>
  <si>
    <t>Límite superior</t>
  </si>
  <si>
    <t>Límite inferior</t>
  </si>
  <si>
    <t xml:space="preserve">insert into persona(identificacion, telefono, nombre, correo, id_rol)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</si>
</sst>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1"/>
      <color rgb="FF000000"/>
      <name val="Calibri"/>
    </font>
    <font>
      <sz val="11"/>
      <color rgb="FF006100"/>
      <name val="Calibri"/>
    </font>
    <font>
      <sz val="11"/>
      <name val="Calibri"/>
    </font>
    <font>
      <u/>
      <sz val="10"/>
      <color theme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351C75"/>
        <bgColor rgb="FF351C75"/>
      </patternFill>
    </fill>
    <fill>
      <patternFill patternType="solid">
        <fgColor rgb="FF00B0F0"/>
        <bgColor rgb="FF00B0F0"/>
      </patternFill>
    </fill>
    <fill>
      <patternFill patternType="solid">
        <fgColor rgb="FFB45F06"/>
        <bgColor rgb="FFB45F06"/>
      </patternFill>
    </fill>
    <fill>
      <patternFill patternType="solid">
        <fgColor rgb="FF9900FF"/>
        <bgColor rgb="FF9900FF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8497B0"/>
        <bgColor rgb="FF8497B0"/>
      </patternFill>
    </fill>
    <fill>
      <patternFill patternType="solid">
        <fgColor rgb="FFFFE699"/>
        <bgColor rgb="FFFFE699"/>
      </patternFill>
    </fill>
    <fill>
      <patternFill patternType="solid">
        <fgColor rgb="FFF4B084"/>
        <bgColor rgb="FFF4B084"/>
      </patternFill>
    </fill>
    <fill>
      <patternFill patternType="solid">
        <fgColor rgb="FFCC4125"/>
        <bgColor rgb="FFCC4125"/>
      </patternFill>
    </fill>
    <fill>
      <patternFill patternType="solid">
        <fgColor rgb="FFC65911"/>
        <bgColor rgb="FFC65911"/>
      </patternFill>
    </fill>
    <fill>
      <patternFill patternType="solid">
        <fgColor rgb="FF6AA84F"/>
        <bgColor rgb="FF6AA84F"/>
      </patternFill>
    </fill>
    <fill>
      <patternFill patternType="solid">
        <fgColor rgb="FF7030A0"/>
        <bgColor rgb="FF7030A0"/>
      </patternFill>
    </fill>
    <fill>
      <patternFill patternType="solid">
        <fgColor rgb="FFBF8F00"/>
        <bgColor rgb="FFBF8F00"/>
      </patternFill>
    </fill>
    <fill>
      <patternFill patternType="solid">
        <fgColor rgb="FF548235"/>
        <bgColor rgb="FF548235"/>
      </patternFill>
    </fill>
    <fill>
      <patternFill patternType="solid">
        <fgColor rgb="FF757171"/>
        <bgColor rgb="FF757171"/>
      </patternFill>
    </fill>
    <fill>
      <patternFill patternType="solid">
        <fgColor rgb="FFFF00FF"/>
        <bgColor rgb="FFFF00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D9D9D9"/>
        <bgColor rgb="FFD9D9D9"/>
      </patternFill>
    </fill>
    <fill>
      <patternFill patternType="solid">
        <fgColor rgb="FF9966FF"/>
        <bgColor rgb="FF9966FF"/>
      </patternFill>
    </fill>
    <fill>
      <patternFill patternType="solid">
        <fgColor rgb="FFC6E0B4"/>
        <bgColor rgb="FFC6E0B4"/>
      </patternFill>
    </fill>
    <fill>
      <patternFill patternType="solid">
        <fgColor rgb="FFA4C2F4"/>
        <bgColor rgb="FFA4C2F4"/>
      </patternFill>
    </fill>
    <fill>
      <patternFill patternType="solid">
        <fgColor rgb="FF9FC5E8"/>
        <bgColor rgb="FF9FC5E8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9" borderId="0" xfId="0" applyFont="1" applyFill="1" applyAlignment="1">
      <alignment vertical="center"/>
    </xf>
    <xf numFmtId="0" fontId="1" fillId="10" borderId="3" xfId="0" applyFont="1" applyFill="1" applyBorder="1" applyAlignment="1">
      <alignment vertical="center"/>
    </xf>
    <xf numFmtId="0" fontId="1" fillId="10" borderId="4" xfId="0" applyFont="1" applyFill="1" applyBorder="1" applyAlignment="1">
      <alignment vertical="center"/>
    </xf>
    <xf numFmtId="0" fontId="1" fillId="10" borderId="12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1" fillId="11" borderId="12" xfId="0" applyFont="1" applyFill="1" applyBorder="1" applyAlignment="1">
      <alignment vertical="center"/>
    </xf>
    <xf numFmtId="0" fontId="1" fillId="12" borderId="3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horizontal="left" vertical="center"/>
    </xf>
    <xf numFmtId="0" fontId="1" fillId="12" borderId="4" xfId="0" applyFont="1" applyFill="1" applyBorder="1" applyAlignment="1">
      <alignment vertical="center"/>
    </xf>
    <xf numFmtId="0" fontId="1" fillId="12" borderId="12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1" fillId="13" borderId="4" xfId="0" applyFont="1" applyFill="1" applyBorder="1" applyAlignment="1">
      <alignment vertical="center"/>
    </xf>
    <xf numFmtId="0" fontId="1" fillId="13" borderId="12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1" fillId="14" borderId="4" xfId="0" applyFont="1" applyFill="1" applyBorder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12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9" borderId="0" xfId="0" applyFont="1" applyFill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10" borderId="12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14" fontId="1" fillId="18" borderId="6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0" borderId="6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22" borderId="6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4" fontId="1" fillId="18" borderId="15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20" borderId="15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" fillId="21" borderId="15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2" borderId="15" xfId="0" applyFont="1" applyFill="1" applyBorder="1" applyAlignment="1">
      <alignment horizontal="center" vertical="center"/>
    </xf>
    <xf numFmtId="0" fontId="1" fillId="22" borderId="9" xfId="0" applyFont="1" applyFill="1" applyBorder="1" applyAlignment="1">
      <alignment horizontal="center" vertical="center"/>
    </xf>
    <xf numFmtId="0" fontId="1" fillId="13" borderId="15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22" borderId="15" xfId="0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7" borderId="12" xfId="0" applyFont="1" applyFill="1" applyBorder="1" applyAlignment="1">
      <alignment horizontal="center" vertical="center" wrapText="1"/>
    </xf>
    <xf numFmtId="0" fontId="1" fillId="17" borderId="12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 wrapText="1"/>
    </xf>
    <xf numFmtId="0" fontId="1" fillId="18" borderId="12" xfId="0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 vertical="center" wrapText="1"/>
    </xf>
    <xf numFmtId="0" fontId="1" fillId="19" borderId="1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/>
    </xf>
    <xf numFmtId="0" fontId="1" fillId="16" borderId="12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/>
    </xf>
    <xf numFmtId="0" fontId="3" fillId="21" borderId="12" xfId="0" applyFont="1" applyFill="1" applyBorder="1" applyAlignment="1"/>
    <xf numFmtId="0" fontId="3" fillId="21" borderId="5" xfId="0" applyFont="1" applyFill="1" applyBorder="1" applyAlignment="1">
      <alignment horizontal="right"/>
    </xf>
    <xf numFmtId="0" fontId="3" fillId="21" borderId="5" xfId="0" applyFont="1" applyFill="1" applyBorder="1" applyAlignment="1"/>
    <xf numFmtId="0" fontId="3" fillId="23" borderId="5" xfId="0" applyFont="1" applyFill="1" applyBorder="1" applyAlignment="1"/>
    <xf numFmtId="0" fontId="3" fillId="24" borderId="5" xfId="0" applyFont="1" applyFill="1" applyBorder="1" applyAlignment="1"/>
    <xf numFmtId="0" fontId="3" fillId="25" borderId="12" xfId="0" applyFont="1" applyFill="1" applyBorder="1" applyAlignment="1">
      <alignment horizontal="center" vertical="center"/>
    </xf>
    <xf numFmtId="2" fontId="3" fillId="25" borderId="12" xfId="0" applyNumberFormat="1" applyFont="1" applyFill="1" applyBorder="1" applyAlignment="1">
      <alignment horizontal="center" vertical="center"/>
    </xf>
    <xf numFmtId="0" fontId="3" fillId="26" borderId="12" xfId="0" applyFont="1" applyFill="1" applyBorder="1" applyAlignment="1">
      <alignment horizontal="center" vertical="center"/>
    </xf>
    <xf numFmtId="0" fontId="3" fillId="27" borderId="12" xfId="0" applyFont="1" applyFill="1" applyBorder="1" applyAlignment="1">
      <alignment horizontal="center" vertical="center" wrapText="1"/>
    </xf>
    <xf numFmtId="2" fontId="3" fillId="27" borderId="12" xfId="0" applyNumberFormat="1" applyFont="1" applyFill="1" applyBorder="1" applyAlignment="1">
      <alignment horizontal="center" vertical="center" wrapText="1"/>
    </xf>
    <xf numFmtId="0" fontId="4" fillId="28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5" fillId="12" borderId="12" xfId="0" applyFont="1" applyFill="1" applyBorder="1" applyAlignment="1">
      <alignment horizontal="center" vertical="center"/>
    </xf>
    <xf numFmtId="0" fontId="3" fillId="12" borderId="12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0" fontId="5" fillId="29" borderId="12" xfId="0" applyFont="1" applyFill="1" applyBorder="1" applyAlignment="1">
      <alignment horizontal="center" vertical="center"/>
    </xf>
    <xf numFmtId="0" fontId="3" fillId="29" borderId="12" xfId="0" applyFont="1" applyFill="1" applyBorder="1" applyAlignment="1">
      <alignment horizontal="center" vertical="center"/>
    </xf>
    <xf numFmtId="0" fontId="3" fillId="30" borderId="12" xfId="0" applyFont="1" applyFill="1" applyBorder="1" applyAlignment="1">
      <alignment horizontal="center" vertical="center"/>
    </xf>
    <xf numFmtId="0" fontId="5" fillId="30" borderId="12" xfId="0" applyFont="1" applyFill="1" applyBorder="1" applyAlignment="1">
      <alignment horizontal="center" vertical="center"/>
    </xf>
    <xf numFmtId="0" fontId="3" fillId="31" borderId="12" xfId="0" applyFont="1" applyFill="1" applyBorder="1" applyAlignment="1">
      <alignment horizontal="center" vertical="center"/>
    </xf>
    <xf numFmtId="4" fontId="3" fillId="21" borderId="12" xfId="0" applyNumberFormat="1" applyFont="1" applyFill="1" applyBorder="1" applyAlignment="1">
      <alignment horizontal="center" vertical="center"/>
    </xf>
    <xf numFmtId="0" fontId="3" fillId="21" borderId="12" xfId="0" applyFont="1" applyFill="1" applyBorder="1" applyAlignment="1">
      <alignment horizontal="left" vertical="center"/>
    </xf>
    <xf numFmtId="2" fontId="3" fillId="21" borderId="12" xfId="0" applyNumberFormat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 wrapText="1"/>
    </xf>
    <xf numFmtId="0" fontId="3" fillId="32" borderId="12" xfId="0" applyFont="1" applyFill="1" applyBorder="1" applyAlignment="1">
      <alignment horizontal="center"/>
    </xf>
    <xf numFmtId="0" fontId="3" fillId="3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/>
    </xf>
    <xf numFmtId="0" fontId="3" fillId="21" borderId="15" xfId="0" applyFont="1" applyFill="1" applyBorder="1" applyAlignment="1"/>
    <xf numFmtId="0" fontId="3" fillId="21" borderId="10" xfId="0" applyFont="1" applyFill="1" applyBorder="1" applyAlignment="1">
      <alignment horizontal="right"/>
    </xf>
    <xf numFmtId="0" fontId="3" fillId="21" borderId="10" xfId="0" applyFont="1" applyFill="1" applyBorder="1" applyAlignment="1"/>
    <xf numFmtId="0" fontId="3" fillId="24" borderId="10" xfId="0" applyFont="1" applyFill="1" applyBorder="1" applyAlignment="1"/>
    <xf numFmtId="0" fontId="4" fillId="28" borderId="12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3" fillId="28" borderId="12" xfId="0" applyFont="1" applyFill="1" applyBorder="1" applyAlignment="1">
      <alignment horizontal="center" vertical="center"/>
    </xf>
    <xf numFmtId="0" fontId="4" fillId="28" borderId="5" xfId="0" applyFont="1" applyFill="1" applyBorder="1" applyAlignment="1">
      <alignment horizontal="center" vertical="center"/>
    </xf>
    <xf numFmtId="0" fontId="4" fillId="22" borderId="12" xfId="0" applyFont="1" applyFill="1" applyBorder="1" applyAlignment="1">
      <alignment horizontal="center" vertical="center"/>
    </xf>
    <xf numFmtId="0" fontId="4" fillId="2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4" fillId="28" borderId="9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horizontal="center" vertical="center"/>
    </xf>
    <xf numFmtId="0" fontId="3" fillId="23" borderId="10" xfId="0" applyFont="1" applyFill="1" applyBorder="1" applyAlignment="1"/>
    <xf numFmtId="0" fontId="4" fillId="28" borderId="3" xfId="0" applyFont="1" applyFill="1" applyBorder="1" applyAlignment="1">
      <alignment horizontal="center" vertical="center"/>
    </xf>
    <xf numFmtId="2" fontId="3" fillId="9" borderId="0" xfId="0" applyNumberFormat="1" applyFont="1" applyFill="1" applyAlignment="1">
      <alignment horizontal="center" vertical="center"/>
    </xf>
    <xf numFmtId="2" fontId="3" fillId="9" borderId="13" xfId="0" applyNumberFormat="1" applyFont="1" applyFill="1" applyBorder="1" applyAlignment="1">
      <alignment horizontal="center" vertical="center"/>
    </xf>
    <xf numFmtId="2" fontId="3" fillId="34" borderId="12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2" fillId="9" borderId="0" xfId="0" applyNumberFormat="1" applyFont="1" applyFill="1" applyAlignment="1">
      <alignment vertical="center"/>
    </xf>
    <xf numFmtId="2" fontId="3" fillId="9" borderId="14" xfId="0" applyNumberFormat="1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2" fontId="3" fillId="34" borderId="6" xfId="0" applyNumberFormat="1" applyFont="1" applyFill="1" applyBorder="1" applyAlignment="1">
      <alignment horizontal="center" vertical="center"/>
    </xf>
    <xf numFmtId="2" fontId="3" fillId="9" borderId="6" xfId="0" applyNumberFormat="1" applyFont="1" applyFill="1" applyBorder="1" applyAlignment="1">
      <alignment horizontal="center" vertical="center"/>
    </xf>
    <xf numFmtId="0" fontId="6" fillId="21" borderId="10" xfId="1" applyFill="1" applyBorder="1" applyAlignment="1"/>
    <xf numFmtId="0" fontId="0" fillId="0" borderId="0" xfId="0" applyFont="1" applyAlignment="1"/>
    <xf numFmtId="0" fontId="1" fillId="10" borderId="3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1" fillId="11" borderId="3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5" xfId="0" applyFont="1" applyBorder="1"/>
    <xf numFmtId="0" fontId="1" fillId="5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8" xfId="0" applyFont="1" applyFill="1" applyBorder="1"/>
    <xf numFmtId="0" fontId="1" fillId="2" borderId="3" xfId="0" applyFont="1" applyFill="1" applyBorder="1"/>
    <xf numFmtId="0" fontId="1" fillId="3" borderId="6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/>
    </xf>
    <xf numFmtId="0" fontId="1" fillId="33" borderId="3" xfId="0" applyFont="1" applyFill="1" applyBorder="1" applyAlignment="1">
      <alignment horizontal="center" vertical="center"/>
    </xf>
    <xf numFmtId="0" fontId="2" fillId="0" borderId="7" xfId="0" applyFont="1" applyBorder="1"/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14" fontId="1" fillId="14" borderId="6" xfId="0" applyNumberFormat="1" applyFont="1" applyFill="1" applyBorder="1" applyAlignment="1">
      <alignment horizontal="center" vertical="center" wrapText="1"/>
    </xf>
    <xf numFmtId="14" fontId="1" fillId="18" borderId="6" xfId="0" applyNumberFormat="1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14" fontId="1" fillId="17" borderId="6" xfId="0" applyNumberFormat="1" applyFont="1" applyFill="1" applyBorder="1" applyAlignment="1">
      <alignment horizontal="center" vertical="center" wrapText="1"/>
    </xf>
    <xf numFmtId="0" fontId="1" fillId="17" borderId="6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4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4" fontId="1" fillId="16" borderId="6" xfId="0" applyNumberFormat="1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 vertical="center" wrapText="1"/>
    </xf>
    <xf numFmtId="14" fontId="1" fillId="19" borderId="6" xfId="0" applyNumberFormat="1" applyFont="1" applyFill="1" applyBorder="1" applyAlignment="1">
      <alignment horizontal="center" vertical="center" wrapText="1"/>
    </xf>
    <xf numFmtId="0" fontId="1" fillId="18" borderId="6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1" fillId="14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 wrapText="1"/>
    </xf>
    <xf numFmtId="0" fontId="1" fillId="16" borderId="6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1" fillId="2" borderId="9" xfId="0" applyFont="1" applyFill="1" applyBorder="1"/>
  </cellXfs>
  <cellStyles count="2">
    <cellStyle name="Hipervínculo" xfId="1" builtinId="8"/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jro.maldonado@yavirac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M27"/>
  <sheetViews>
    <sheetView tabSelected="1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8" sqref="G8"/>
    </sheetView>
  </sheetViews>
  <sheetFormatPr baseColWidth="10" defaultColWidth="14.42578125" defaultRowHeight="15.75" customHeight="1"/>
  <cols>
    <col min="1" max="1" width="4.5703125" customWidth="1"/>
    <col min="2" max="2" width="41.42578125" customWidth="1"/>
    <col min="3" max="4" width="12.28515625" customWidth="1"/>
    <col min="5" max="5" width="39.140625" customWidth="1"/>
    <col min="6" max="6" width="27.42578125" style="138" customWidth="1"/>
    <col min="7" max="7" width="18.42578125" style="138" customWidth="1"/>
    <col min="8" max="14" width="10" customWidth="1"/>
    <col min="15" max="15" width="10.140625" customWidth="1"/>
    <col min="16" max="159" width="4.42578125" customWidth="1"/>
    <col min="160" max="160" width="2.7109375" customWidth="1"/>
    <col min="169" max="169" width="2.5703125" customWidth="1"/>
    <col min="178" max="178" width="2.42578125" customWidth="1"/>
    <col min="187" max="187" width="2.85546875" customWidth="1"/>
    <col min="196" max="196" width="3" customWidth="1"/>
    <col min="198" max="198" width="2.85546875" customWidth="1"/>
    <col min="203" max="203" width="2.7109375" customWidth="1"/>
    <col min="206" max="206" width="2.5703125" customWidth="1"/>
    <col min="207" max="207" width="29.5703125" customWidth="1"/>
    <col min="211" max="211" width="8.42578125" customWidth="1"/>
    <col min="220" max="220" width="2.28515625" customWidth="1"/>
    <col min="229" max="229" width="2.85546875" customWidth="1"/>
    <col min="238" max="238" width="3" customWidth="1"/>
    <col min="240" max="240" width="16.42578125" customWidth="1"/>
    <col min="247" max="247" width="3" customWidth="1"/>
    <col min="248" max="248" width="13" customWidth="1"/>
    <col min="249" max="249" width="3" customWidth="1"/>
    <col min="254" max="254" width="3" customWidth="1"/>
    <col min="255" max="255" width="13.5703125" customWidth="1"/>
    <col min="256" max="256" width="15.7109375" customWidth="1"/>
    <col min="257" max="257" width="10.7109375" customWidth="1"/>
    <col min="258" max="258" width="28.7109375" customWidth="1"/>
    <col min="259" max="260" width="12.7109375" customWidth="1"/>
    <col min="261" max="261" width="11.85546875" customWidth="1"/>
    <col min="262" max="262" width="8.28515625" customWidth="1"/>
    <col min="263" max="263" width="41" customWidth="1"/>
    <col min="264" max="264" width="10.140625" customWidth="1"/>
    <col min="265" max="265" width="11.85546875" customWidth="1"/>
    <col min="266" max="266" width="13.85546875" customWidth="1"/>
    <col min="267" max="267" width="10.7109375" customWidth="1"/>
    <col min="268" max="268" width="12.42578125" customWidth="1"/>
    <col min="269" max="269" width="13.85546875" customWidth="1"/>
    <col min="270" max="270" width="12.140625" customWidth="1"/>
    <col min="271" max="271" width="12.85546875" customWidth="1"/>
    <col min="272" max="272" width="13.85546875" customWidth="1"/>
    <col min="273" max="273" width="12.7109375" customWidth="1"/>
  </cols>
  <sheetData>
    <row r="1" spans="1:273" ht="15">
      <c r="A1" s="149"/>
      <c r="B1" s="150"/>
      <c r="C1" s="155"/>
      <c r="D1" s="150"/>
      <c r="E1" s="158" t="s">
        <v>0</v>
      </c>
      <c r="F1" s="190"/>
      <c r="G1" s="190"/>
      <c r="H1" s="140"/>
      <c r="I1" s="141"/>
      <c r="J1" s="159" t="s">
        <v>1</v>
      </c>
      <c r="K1" s="159" t="s">
        <v>2</v>
      </c>
      <c r="L1" s="143" t="s">
        <v>3</v>
      </c>
      <c r="M1" s="143" t="s">
        <v>4</v>
      </c>
      <c r="N1" s="146" t="s">
        <v>5</v>
      </c>
      <c r="O1" s="146" t="s">
        <v>6</v>
      </c>
      <c r="P1" s="148" t="s">
        <v>7</v>
      </c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7" t="s">
        <v>8</v>
      </c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72" t="s">
        <v>9</v>
      </c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0"/>
      <c r="DH1" s="140"/>
      <c r="DI1" s="140"/>
      <c r="DJ1" s="140"/>
      <c r="DK1" s="140"/>
      <c r="DL1" s="140"/>
      <c r="DM1" s="140"/>
      <c r="DN1" s="140"/>
      <c r="DO1" s="140"/>
      <c r="DP1" s="140"/>
      <c r="DQ1" s="140"/>
      <c r="DR1" s="140"/>
      <c r="DS1" s="140"/>
      <c r="DT1" s="140"/>
      <c r="DU1" s="140"/>
      <c r="DV1" s="140"/>
      <c r="DW1" s="140"/>
      <c r="DX1" s="140"/>
      <c r="DY1" s="140"/>
      <c r="DZ1" s="140"/>
      <c r="EA1" s="140"/>
      <c r="EB1" s="140"/>
      <c r="EC1" s="140"/>
      <c r="ED1" s="140"/>
      <c r="EE1" s="140"/>
      <c r="EF1" s="140"/>
      <c r="EG1" s="140"/>
      <c r="EH1" s="140"/>
      <c r="EI1" s="140"/>
      <c r="EJ1" s="140"/>
      <c r="EK1" s="140"/>
      <c r="EL1" s="140"/>
      <c r="EM1" s="140"/>
      <c r="EN1" s="140"/>
      <c r="EO1" s="140"/>
      <c r="EP1" s="140"/>
      <c r="EQ1" s="140"/>
      <c r="ER1" s="140"/>
      <c r="ES1" s="140"/>
      <c r="ET1" s="140"/>
      <c r="EU1" s="140"/>
      <c r="EV1" s="140"/>
      <c r="EW1" s="140"/>
      <c r="EX1" s="140"/>
      <c r="EY1" s="140"/>
      <c r="EZ1" s="140"/>
      <c r="FA1" s="140"/>
      <c r="FB1" s="140"/>
      <c r="FC1" s="140"/>
      <c r="FD1" s="148" t="s">
        <v>7</v>
      </c>
      <c r="FE1" s="140"/>
      <c r="FF1" s="140"/>
      <c r="FG1" s="140"/>
      <c r="FH1" s="140"/>
      <c r="FI1" s="140"/>
      <c r="FJ1" s="140"/>
      <c r="FK1" s="140"/>
      <c r="FL1" s="140"/>
      <c r="FM1" s="140"/>
      <c r="FN1" s="140"/>
      <c r="FO1" s="140"/>
      <c r="FP1" s="140"/>
      <c r="FQ1" s="140"/>
      <c r="FR1" s="140"/>
      <c r="FS1" s="140"/>
      <c r="FT1" s="140"/>
      <c r="FU1" s="140"/>
      <c r="FV1" s="140"/>
      <c r="FW1" s="140"/>
      <c r="FX1" s="140"/>
      <c r="FY1" s="140"/>
      <c r="FZ1" s="140"/>
      <c r="GA1" s="140"/>
      <c r="GB1" s="140"/>
      <c r="GC1" s="140"/>
      <c r="GD1" s="140"/>
      <c r="GE1" s="140"/>
      <c r="GF1" s="140"/>
      <c r="GG1" s="140"/>
      <c r="GH1" s="140"/>
      <c r="GI1" s="140"/>
      <c r="GJ1" s="140"/>
      <c r="GK1" s="140"/>
      <c r="GL1" s="140"/>
      <c r="GM1" s="140"/>
      <c r="GN1" s="140"/>
      <c r="GO1" s="140"/>
      <c r="GP1" s="140"/>
      <c r="GQ1" s="140"/>
      <c r="GR1" s="140"/>
      <c r="GS1" s="140"/>
      <c r="GT1" s="140"/>
      <c r="GU1" s="140"/>
      <c r="GV1" s="140"/>
      <c r="GW1" s="140"/>
      <c r="GX1" s="140"/>
      <c r="GY1" s="140"/>
      <c r="GZ1" s="140"/>
      <c r="HA1" s="140"/>
      <c r="HB1" s="141"/>
      <c r="HC1" s="3"/>
      <c r="HD1" s="147" t="s">
        <v>8</v>
      </c>
      <c r="HE1" s="140"/>
      <c r="HF1" s="140"/>
      <c r="HG1" s="140"/>
      <c r="HH1" s="140"/>
      <c r="HI1" s="140"/>
      <c r="HJ1" s="140"/>
      <c r="HK1" s="140"/>
      <c r="HL1" s="140"/>
      <c r="HM1" s="140"/>
      <c r="HN1" s="140"/>
      <c r="HO1" s="140"/>
      <c r="HP1" s="140"/>
      <c r="HQ1" s="140"/>
      <c r="HR1" s="140"/>
      <c r="HS1" s="140"/>
      <c r="HT1" s="140"/>
      <c r="HU1" s="140"/>
      <c r="HV1" s="140"/>
      <c r="HW1" s="140"/>
      <c r="HX1" s="140"/>
      <c r="HY1" s="140"/>
      <c r="HZ1" s="140"/>
      <c r="IA1" s="140"/>
      <c r="IB1" s="140"/>
      <c r="IC1" s="140"/>
      <c r="ID1" s="140"/>
      <c r="IE1" s="140"/>
      <c r="IF1" s="140"/>
      <c r="IG1" s="140"/>
      <c r="IH1" s="140"/>
      <c r="II1" s="140"/>
      <c r="IJ1" s="140"/>
      <c r="IK1" s="140"/>
      <c r="IL1" s="140"/>
      <c r="IM1" s="140"/>
      <c r="IN1" s="140"/>
      <c r="IO1" s="140"/>
      <c r="IP1" s="140"/>
      <c r="IQ1" s="140"/>
      <c r="IR1" s="140"/>
      <c r="IS1" s="140"/>
      <c r="IT1" s="140"/>
      <c r="IU1" s="140"/>
      <c r="IV1" s="140"/>
      <c r="IW1" s="140"/>
      <c r="IX1" s="140"/>
      <c r="IY1" s="140"/>
      <c r="IZ1" s="140"/>
      <c r="JA1" s="141"/>
      <c r="JB1" s="3"/>
      <c r="JC1" s="188" t="s">
        <v>10</v>
      </c>
      <c r="JD1" s="140"/>
      <c r="JE1" s="140"/>
      <c r="JF1" s="140"/>
      <c r="JG1" s="140"/>
      <c r="JH1" s="140"/>
      <c r="JI1" s="140"/>
      <c r="JJ1" s="140"/>
      <c r="JK1" s="140"/>
      <c r="JL1" s="140"/>
      <c r="JM1" s="141"/>
    </row>
    <row r="2" spans="1:273" ht="15">
      <c r="A2" s="162"/>
      <c r="B2" s="156"/>
      <c r="C2" s="156"/>
      <c r="D2" s="156"/>
      <c r="E2" s="157" t="s">
        <v>11</v>
      </c>
      <c r="F2" s="191"/>
      <c r="G2" s="191"/>
      <c r="H2" s="153"/>
      <c r="I2" s="154"/>
      <c r="J2" s="144"/>
      <c r="K2" s="144"/>
      <c r="L2" s="144"/>
      <c r="M2" s="144"/>
      <c r="N2" s="144"/>
      <c r="O2" s="144"/>
      <c r="P2" s="4" t="s">
        <v>12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6">
        <f>U3+AA3+AG3+AM3+AS3</f>
        <v>640</v>
      </c>
      <c r="AN2" s="4" t="s">
        <v>13</v>
      </c>
      <c r="AO2" s="5"/>
      <c r="AP2" s="5"/>
      <c r="AQ2" s="5"/>
      <c r="AR2" s="5"/>
      <c r="AS2" s="5"/>
      <c r="AT2" s="7" t="s">
        <v>14</v>
      </c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9">
        <f>AY3+BE3+BK3+BQ3+BW3</f>
        <v>473</v>
      </c>
      <c r="BR2" s="7" t="s">
        <v>13</v>
      </c>
      <c r="BS2" s="8"/>
      <c r="BT2" s="8"/>
      <c r="BU2" s="8"/>
      <c r="BV2" s="8"/>
      <c r="BW2" s="8"/>
      <c r="BX2" s="10" t="s">
        <v>15</v>
      </c>
      <c r="BY2" s="11"/>
      <c r="BZ2" s="11"/>
      <c r="CA2" s="11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3">
        <f>CC3+CI3+CO3+CU3</f>
        <v>0</v>
      </c>
      <c r="CP2" s="14" t="s">
        <v>13</v>
      </c>
      <c r="CQ2" s="12"/>
      <c r="CR2" s="12"/>
      <c r="CS2" s="12"/>
      <c r="CT2" s="12"/>
      <c r="CU2" s="12"/>
      <c r="CV2" s="15" t="s">
        <v>16</v>
      </c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6">
        <f>DA3+DG3+DM3+DS3</f>
        <v>0</v>
      </c>
      <c r="DN2" s="17" t="s">
        <v>13</v>
      </c>
      <c r="DO2" s="15"/>
      <c r="DP2" s="15"/>
      <c r="DQ2" s="15"/>
      <c r="DR2" s="15"/>
      <c r="DS2" s="15"/>
      <c r="DT2" s="18" t="s">
        <v>17</v>
      </c>
      <c r="DU2" s="18"/>
      <c r="DV2" s="18"/>
      <c r="DW2" s="18"/>
      <c r="DX2" s="18"/>
      <c r="DY2" s="18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20">
        <f>DY3+EE3+EK3+EQ3+EW3+FC3</f>
        <v>0</v>
      </c>
      <c r="EX2" s="21" t="s">
        <v>13</v>
      </c>
      <c r="EY2" s="18"/>
      <c r="EZ2" s="18"/>
      <c r="FA2" s="18"/>
      <c r="FB2" s="18"/>
      <c r="FC2" s="18"/>
      <c r="FD2" s="22"/>
      <c r="FE2" s="189" t="s">
        <v>18</v>
      </c>
      <c r="FF2" s="150"/>
      <c r="FG2" s="150"/>
      <c r="FH2" s="150"/>
      <c r="FI2" s="150"/>
      <c r="FJ2" s="150"/>
      <c r="FK2" s="150"/>
      <c r="FL2" s="150"/>
      <c r="FM2" s="150"/>
      <c r="FN2" s="150"/>
      <c r="FO2" s="150"/>
      <c r="FP2" s="150"/>
      <c r="FQ2" s="150"/>
      <c r="FR2" s="150"/>
      <c r="FS2" s="150"/>
      <c r="FT2" s="150"/>
      <c r="FU2" s="150"/>
      <c r="FV2" s="150"/>
      <c r="FW2" s="150"/>
      <c r="FX2" s="150"/>
      <c r="FY2" s="150"/>
      <c r="FZ2" s="150"/>
      <c r="GA2" s="150"/>
      <c r="GB2" s="150"/>
      <c r="GC2" s="150"/>
      <c r="GD2" s="150"/>
      <c r="GE2" s="150"/>
      <c r="GF2" s="150"/>
      <c r="GG2" s="150"/>
      <c r="GH2" s="150"/>
      <c r="GI2" s="150"/>
      <c r="GJ2" s="150"/>
      <c r="GK2" s="150"/>
      <c r="GL2" s="150"/>
      <c r="GM2" s="151"/>
      <c r="GN2" s="22"/>
      <c r="GO2" s="173" t="s">
        <v>19</v>
      </c>
      <c r="GP2" s="22"/>
      <c r="GQ2" s="187" t="s">
        <v>20</v>
      </c>
      <c r="GR2" s="150"/>
      <c r="GS2" s="150"/>
      <c r="GT2" s="151"/>
      <c r="GU2" s="22"/>
      <c r="GV2" s="1"/>
      <c r="GW2" s="2"/>
      <c r="GX2" s="22"/>
      <c r="GY2" s="173" t="s">
        <v>21</v>
      </c>
      <c r="GZ2" s="173" t="s">
        <v>22</v>
      </c>
      <c r="HA2" s="173" t="s">
        <v>23</v>
      </c>
      <c r="HB2" s="173" t="s">
        <v>24</v>
      </c>
      <c r="HC2" s="22"/>
      <c r="HD2" s="189" t="s">
        <v>18</v>
      </c>
      <c r="HE2" s="150"/>
      <c r="HF2" s="150"/>
      <c r="HG2" s="150"/>
      <c r="HH2" s="150"/>
      <c r="HI2" s="150"/>
      <c r="HJ2" s="150"/>
      <c r="HK2" s="150"/>
      <c r="HL2" s="150"/>
      <c r="HM2" s="150"/>
      <c r="HN2" s="150"/>
      <c r="HO2" s="150"/>
      <c r="HP2" s="150"/>
      <c r="HQ2" s="150"/>
      <c r="HR2" s="150"/>
      <c r="HS2" s="150"/>
      <c r="HT2" s="150"/>
      <c r="HU2" s="150"/>
      <c r="HV2" s="150"/>
      <c r="HW2" s="150"/>
      <c r="HX2" s="150"/>
      <c r="HY2" s="150"/>
      <c r="HZ2" s="150"/>
      <c r="IA2" s="150"/>
      <c r="IB2" s="150"/>
      <c r="IC2" s="150"/>
      <c r="ID2" s="150"/>
      <c r="IE2" s="150"/>
      <c r="IF2" s="150"/>
      <c r="IG2" s="150"/>
      <c r="IH2" s="150"/>
      <c r="II2" s="150"/>
      <c r="IJ2" s="150"/>
      <c r="IK2" s="150"/>
      <c r="IL2" s="151"/>
      <c r="IM2" s="22"/>
      <c r="IN2" s="173" t="s">
        <v>19</v>
      </c>
      <c r="IO2" s="22"/>
      <c r="IP2" s="187" t="s">
        <v>20</v>
      </c>
      <c r="IQ2" s="150"/>
      <c r="IR2" s="150"/>
      <c r="IS2" s="151"/>
      <c r="IT2" s="22"/>
      <c r="IU2" s="149" t="s">
        <v>25</v>
      </c>
      <c r="IV2" s="151"/>
      <c r="IW2" s="22"/>
      <c r="IX2" s="173" t="s">
        <v>21</v>
      </c>
      <c r="IY2" s="173" t="s">
        <v>26</v>
      </c>
      <c r="IZ2" s="173" t="s">
        <v>23</v>
      </c>
      <c r="JA2" s="173" t="s">
        <v>24</v>
      </c>
      <c r="JB2" s="22"/>
      <c r="JC2" s="173" t="s">
        <v>21</v>
      </c>
      <c r="JD2" s="173" t="s">
        <v>22</v>
      </c>
      <c r="JE2" s="173" t="s">
        <v>27</v>
      </c>
      <c r="JF2" s="173" t="s">
        <v>28</v>
      </c>
      <c r="JG2" s="173" t="s">
        <v>26</v>
      </c>
      <c r="JH2" s="173" t="s">
        <v>29</v>
      </c>
      <c r="JI2" s="173" t="s">
        <v>30</v>
      </c>
      <c r="JJ2" s="173" t="s">
        <v>31</v>
      </c>
      <c r="JK2" s="173" t="s">
        <v>32</v>
      </c>
      <c r="JL2" s="173" t="s">
        <v>33</v>
      </c>
      <c r="JM2" s="173" t="s">
        <v>34</v>
      </c>
    </row>
    <row r="3" spans="1:273" ht="15">
      <c r="A3" s="162"/>
      <c r="B3" s="156"/>
      <c r="C3" s="156"/>
      <c r="D3" s="156"/>
      <c r="E3" s="157" t="s">
        <v>35</v>
      </c>
      <c r="F3" s="191"/>
      <c r="G3" s="191"/>
      <c r="H3" s="153"/>
      <c r="I3" s="154"/>
      <c r="J3" s="144"/>
      <c r="K3" s="144"/>
      <c r="L3" s="144"/>
      <c r="M3" s="144"/>
      <c r="N3" s="144"/>
      <c r="O3" s="144"/>
      <c r="P3" s="139" t="s">
        <v>36</v>
      </c>
      <c r="Q3" s="140"/>
      <c r="R3" s="140"/>
      <c r="S3" s="140"/>
      <c r="T3" s="141"/>
      <c r="U3" s="24">
        <f>SUM(R4+S4+T4+U4+P4+Q4)</f>
        <v>160</v>
      </c>
      <c r="V3" s="139" t="s">
        <v>37</v>
      </c>
      <c r="W3" s="140"/>
      <c r="X3" s="140"/>
      <c r="Y3" s="140"/>
      <c r="Z3" s="141"/>
      <c r="AA3" s="24">
        <f>SUM(V4+W4+X4+Y4+Z4+AA4)</f>
        <v>160</v>
      </c>
      <c r="AB3" s="139" t="s">
        <v>38</v>
      </c>
      <c r="AC3" s="140"/>
      <c r="AD3" s="140"/>
      <c r="AE3" s="140"/>
      <c r="AF3" s="141"/>
      <c r="AG3" s="24">
        <f>SUM(AB4+AC4+AD4+AE4+AF4+AG4)</f>
        <v>160</v>
      </c>
      <c r="AH3" s="139" t="s">
        <v>39</v>
      </c>
      <c r="AI3" s="140"/>
      <c r="AJ3" s="140"/>
      <c r="AK3" s="140"/>
      <c r="AL3" s="141"/>
      <c r="AM3" s="24">
        <f>SUM(AH4+AI4+AJ4+AK4+AL4+AM4)</f>
        <v>160</v>
      </c>
      <c r="AN3" s="139" t="s">
        <v>40</v>
      </c>
      <c r="AO3" s="140"/>
      <c r="AP3" s="140"/>
      <c r="AQ3" s="140"/>
      <c r="AR3" s="141"/>
      <c r="AS3" s="24">
        <f>SUM(AN4+AO4+AP4+AQ4+AR4+AS4)</f>
        <v>0</v>
      </c>
      <c r="AT3" s="142" t="s">
        <v>41</v>
      </c>
      <c r="AU3" s="140"/>
      <c r="AV3" s="140"/>
      <c r="AW3" s="140"/>
      <c r="AX3" s="141"/>
      <c r="AY3" s="25">
        <f>AT4+AU4+AV4+AW4+AX4+AY4</f>
        <v>0</v>
      </c>
      <c r="AZ3" s="142" t="s">
        <v>42</v>
      </c>
      <c r="BA3" s="140"/>
      <c r="BB3" s="140"/>
      <c r="BC3" s="140"/>
      <c r="BD3" s="141"/>
      <c r="BE3" s="25">
        <f>AZ4+BA4+BB4+BC4+BD4+BE4</f>
        <v>159</v>
      </c>
      <c r="BF3" s="142" t="s">
        <v>43</v>
      </c>
      <c r="BG3" s="140"/>
      <c r="BH3" s="140"/>
      <c r="BI3" s="140"/>
      <c r="BJ3" s="141"/>
      <c r="BK3" s="25">
        <f>BF4+BG4+BH4+BI4+BJ4+BK4</f>
        <v>155</v>
      </c>
      <c r="BL3" s="142" t="s">
        <v>44</v>
      </c>
      <c r="BM3" s="140"/>
      <c r="BN3" s="140"/>
      <c r="BO3" s="140"/>
      <c r="BP3" s="141"/>
      <c r="BQ3" s="25">
        <f>BL4+BM4+BN4+BO4+BP4+BQ4</f>
        <v>159</v>
      </c>
      <c r="BR3" s="142" t="s">
        <v>45</v>
      </c>
      <c r="BS3" s="140"/>
      <c r="BT3" s="140"/>
      <c r="BU3" s="140"/>
      <c r="BV3" s="141"/>
      <c r="BW3" s="9">
        <f>BR4+BS4+BT4+BU4+BV4+BW4</f>
        <v>0</v>
      </c>
      <c r="BX3" s="163" t="s">
        <v>46</v>
      </c>
      <c r="BY3" s="140"/>
      <c r="BZ3" s="140"/>
      <c r="CA3" s="140"/>
      <c r="CB3" s="141"/>
      <c r="CC3" s="13">
        <f>BX4+BY4+BZ4+CA4+CB4+CC4</f>
        <v>0</v>
      </c>
      <c r="CD3" s="163" t="s">
        <v>47</v>
      </c>
      <c r="CE3" s="140"/>
      <c r="CF3" s="140"/>
      <c r="CG3" s="140"/>
      <c r="CH3" s="141"/>
      <c r="CI3" s="13">
        <f>CD4+CE4+CF4+CG4+CH4+CI4</f>
        <v>0</v>
      </c>
      <c r="CJ3" s="163" t="s">
        <v>48</v>
      </c>
      <c r="CK3" s="140"/>
      <c r="CL3" s="140"/>
      <c r="CM3" s="140"/>
      <c r="CN3" s="141"/>
      <c r="CO3" s="13">
        <f>CJ4+CK4+CL4+CM4+CN4+CO4</f>
        <v>0</v>
      </c>
      <c r="CP3" s="26" t="s">
        <v>49</v>
      </c>
      <c r="CQ3" s="27"/>
      <c r="CR3" s="27"/>
      <c r="CS3" s="27"/>
      <c r="CT3" s="28"/>
      <c r="CU3" s="13">
        <f>CP4+CQ4+CR4+CS4+CT4+CU4</f>
        <v>0</v>
      </c>
      <c r="CV3" s="164" t="s">
        <v>50</v>
      </c>
      <c r="CW3" s="140"/>
      <c r="CX3" s="140"/>
      <c r="CY3" s="140"/>
      <c r="CZ3" s="141"/>
      <c r="DA3" s="16">
        <f>CV4+CW4+CX4+CY4+CZ4+DA4</f>
        <v>0</v>
      </c>
      <c r="DB3" s="164" t="s">
        <v>51</v>
      </c>
      <c r="DC3" s="140"/>
      <c r="DD3" s="140"/>
      <c r="DE3" s="140"/>
      <c r="DF3" s="141"/>
      <c r="DG3" s="16">
        <f>DB4+DC4+DD4+DE4+DF4+DG4</f>
        <v>0</v>
      </c>
      <c r="DH3" s="164" t="s">
        <v>52</v>
      </c>
      <c r="DI3" s="140"/>
      <c r="DJ3" s="140"/>
      <c r="DK3" s="140"/>
      <c r="DL3" s="141"/>
      <c r="DM3" s="16">
        <f>DH4+DI4+DJ4+DK4+DL4+DM4</f>
        <v>0</v>
      </c>
      <c r="DN3" s="164" t="s">
        <v>53</v>
      </c>
      <c r="DO3" s="140"/>
      <c r="DP3" s="140"/>
      <c r="DQ3" s="140"/>
      <c r="DR3" s="141"/>
      <c r="DS3" s="16">
        <f>DN4+DO4+DP4+DQ4+DR4+DS4</f>
        <v>0</v>
      </c>
      <c r="DT3" s="171" t="s">
        <v>54</v>
      </c>
      <c r="DU3" s="140"/>
      <c r="DV3" s="140"/>
      <c r="DW3" s="140"/>
      <c r="DX3" s="141"/>
      <c r="DY3" s="20">
        <f>DT4+DU4+DV4+DW4+DX4+DY4</f>
        <v>0</v>
      </c>
      <c r="DZ3" s="171" t="s">
        <v>55</v>
      </c>
      <c r="EA3" s="140"/>
      <c r="EB3" s="140"/>
      <c r="EC3" s="140"/>
      <c r="ED3" s="141"/>
      <c r="EE3" s="20">
        <f>DZ4+EA4+EB4+EC4+ED4+EE4</f>
        <v>0</v>
      </c>
      <c r="EF3" s="171" t="s">
        <v>56</v>
      </c>
      <c r="EG3" s="140"/>
      <c r="EH3" s="140"/>
      <c r="EI3" s="140"/>
      <c r="EJ3" s="141"/>
      <c r="EK3" s="20">
        <f>EF4+EG4+EH4+EI4+EJ4+EK4</f>
        <v>0</v>
      </c>
      <c r="EL3" s="171" t="s">
        <v>57</v>
      </c>
      <c r="EM3" s="140"/>
      <c r="EN3" s="140"/>
      <c r="EO3" s="140"/>
      <c r="EP3" s="141"/>
      <c r="EQ3" s="20">
        <f>EL4+EM4+EN4+EO4+EP4+EQ4</f>
        <v>0</v>
      </c>
      <c r="ER3" s="171" t="s">
        <v>58</v>
      </c>
      <c r="ES3" s="140"/>
      <c r="ET3" s="140"/>
      <c r="EU3" s="140"/>
      <c r="EV3" s="141"/>
      <c r="EW3" s="20">
        <f>ER4+ES4+ET4+EU4+EV4+EW4</f>
        <v>0</v>
      </c>
      <c r="EX3" s="171" t="s">
        <v>59</v>
      </c>
      <c r="EY3" s="140"/>
      <c r="EZ3" s="140"/>
      <c r="FA3" s="140"/>
      <c r="FB3" s="141"/>
      <c r="FC3" s="20">
        <f>EX4+EY4+EZ4+FA4+FB4+FC4</f>
        <v>0</v>
      </c>
      <c r="FD3" s="29"/>
      <c r="FE3" s="186" t="s">
        <v>60</v>
      </c>
      <c r="FF3" s="150"/>
      <c r="FG3" s="150"/>
      <c r="FH3" s="150"/>
      <c r="FI3" s="150"/>
      <c r="FJ3" s="151"/>
      <c r="FK3" s="169" t="s">
        <v>61</v>
      </c>
      <c r="FL3" s="169" t="s">
        <v>62</v>
      </c>
      <c r="FM3" s="22"/>
      <c r="FN3" s="170" t="s">
        <v>63</v>
      </c>
      <c r="FO3" s="150"/>
      <c r="FP3" s="150"/>
      <c r="FQ3" s="150"/>
      <c r="FR3" s="150"/>
      <c r="FS3" s="151"/>
      <c r="FT3" s="179" t="s">
        <v>61</v>
      </c>
      <c r="FU3" s="179" t="s">
        <v>62</v>
      </c>
      <c r="FV3" s="22"/>
      <c r="FW3" s="167" t="s">
        <v>64</v>
      </c>
      <c r="FX3" s="150"/>
      <c r="FY3" s="150"/>
      <c r="FZ3" s="150"/>
      <c r="GA3" s="150"/>
      <c r="GB3" s="151"/>
      <c r="GC3" s="177" t="s">
        <v>61</v>
      </c>
      <c r="GD3" s="177" t="s">
        <v>62</v>
      </c>
      <c r="GE3" s="22"/>
      <c r="GF3" s="185" t="s">
        <v>65</v>
      </c>
      <c r="GG3" s="150"/>
      <c r="GH3" s="150"/>
      <c r="GI3" s="150"/>
      <c r="GJ3" s="150"/>
      <c r="GK3" s="151"/>
      <c r="GL3" s="175" t="s">
        <v>61</v>
      </c>
      <c r="GM3" s="175" t="s">
        <v>62</v>
      </c>
      <c r="GN3" s="22"/>
      <c r="GO3" s="144"/>
      <c r="GP3" s="22"/>
      <c r="GQ3" s="162"/>
      <c r="GR3" s="156"/>
      <c r="GS3" s="156"/>
      <c r="GT3" s="178"/>
      <c r="GU3" s="22"/>
      <c r="GV3" s="30"/>
      <c r="GW3" s="31"/>
      <c r="GX3" s="22"/>
      <c r="GY3" s="144"/>
      <c r="GZ3" s="144"/>
      <c r="HA3" s="144"/>
      <c r="HB3" s="144"/>
      <c r="HC3" s="22"/>
      <c r="HD3" s="186" t="s">
        <v>60</v>
      </c>
      <c r="HE3" s="150"/>
      <c r="HF3" s="150"/>
      <c r="HG3" s="150"/>
      <c r="HH3" s="150"/>
      <c r="HI3" s="151"/>
      <c r="HJ3" s="169" t="s">
        <v>61</v>
      </c>
      <c r="HK3" s="169" t="s">
        <v>62</v>
      </c>
      <c r="HL3" s="22"/>
      <c r="HM3" s="170" t="s">
        <v>63</v>
      </c>
      <c r="HN3" s="150"/>
      <c r="HO3" s="150"/>
      <c r="HP3" s="150"/>
      <c r="HQ3" s="150"/>
      <c r="HR3" s="151"/>
      <c r="HS3" s="179" t="s">
        <v>61</v>
      </c>
      <c r="HT3" s="179" t="s">
        <v>62</v>
      </c>
      <c r="HU3" s="22"/>
      <c r="HV3" s="167" t="s">
        <v>64</v>
      </c>
      <c r="HW3" s="150"/>
      <c r="HX3" s="150"/>
      <c r="HY3" s="150"/>
      <c r="HZ3" s="150"/>
      <c r="IA3" s="151"/>
      <c r="IB3" s="177" t="s">
        <v>61</v>
      </c>
      <c r="IC3" s="177" t="s">
        <v>62</v>
      </c>
      <c r="ID3" s="22"/>
      <c r="IE3" s="185" t="s">
        <v>65</v>
      </c>
      <c r="IF3" s="150"/>
      <c r="IG3" s="150"/>
      <c r="IH3" s="150"/>
      <c r="II3" s="150"/>
      <c r="IJ3" s="151"/>
      <c r="IK3" s="175" t="s">
        <v>61</v>
      </c>
      <c r="IL3" s="175" t="s">
        <v>62</v>
      </c>
      <c r="IM3" s="22"/>
      <c r="IN3" s="144"/>
      <c r="IO3" s="22"/>
      <c r="IP3" s="162"/>
      <c r="IQ3" s="156"/>
      <c r="IR3" s="156"/>
      <c r="IS3" s="178"/>
      <c r="IT3" s="22"/>
      <c r="IU3" s="162"/>
      <c r="IV3" s="178"/>
      <c r="IW3" s="22"/>
      <c r="IX3" s="144"/>
      <c r="IY3" s="144"/>
      <c r="IZ3" s="144"/>
      <c r="JA3" s="144"/>
      <c r="JB3" s="22"/>
      <c r="JC3" s="144"/>
      <c r="JD3" s="144"/>
      <c r="JE3" s="144"/>
      <c r="JF3" s="144"/>
      <c r="JG3" s="144"/>
      <c r="JH3" s="144"/>
      <c r="JI3" s="144"/>
      <c r="JJ3" s="144"/>
      <c r="JK3" s="144"/>
      <c r="JL3" s="144"/>
      <c r="JM3" s="144"/>
    </row>
    <row r="4" spans="1:273" ht="15">
      <c r="A4" s="162"/>
      <c r="B4" s="156"/>
      <c r="C4" s="156"/>
      <c r="D4" s="156"/>
      <c r="E4" s="157" t="s">
        <v>66</v>
      </c>
      <c r="F4" s="191"/>
      <c r="G4" s="191"/>
      <c r="H4" s="153"/>
      <c r="I4" s="154"/>
      <c r="J4" s="144"/>
      <c r="K4" s="144"/>
      <c r="L4" s="144"/>
      <c r="M4" s="144"/>
      <c r="N4" s="144"/>
      <c r="O4" s="144"/>
      <c r="P4" s="24">
        <f t="shared" ref="P4:AQ4" si="0">SUM(P8:P23)</f>
        <v>0</v>
      </c>
      <c r="Q4" s="24">
        <f t="shared" si="0"/>
        <v>48</v>
      </c>
      <c r="R4" s="24">
        <f t="shared" si="0"/>
        <v>16</v>
      </c>
      <c r="S4" s="24">
        <f t="shared" si="0"/>
        <v>48</v>
      </c>
      <c r="T4" s="24">
        <f t="shared" si="0"/>
        <v>48</v>
      </c>
      <c r="U4" s="24">
        <f t="shared" si="0"/>
        <v>0</v>
      </c>
      <c r="V4" s="24">
        <f t="shared" si="0"/>
        <v>0</v>
      </c>
      <c r="W4" s="24">
        <f t="shared" si="0"/>
        <v>48</v>
      </c>
      <c r="X4" s="24">
        <f t="shared" si="0"/>
        <v>16</v>
      </c>
      <c r="Y4" s="24">
        <f t="shared" si="0"/>
        <v>48</v>
      </c>
      <c r="Z4" s="24">
        <f t="shared" si="0"/>
        <v>48</v>
      </c>
      <c r="AA4" s="24">
        <f t="shared" si="0"/>
        <v>0</v>
      </c>
      <c r="AB4" s="24">
        <f t="shared" si="0"/>
        <v>0</v>
      </c>
      <c r="AC4" s="24">
        <f t="shared" si="0"/>
        <v>48</v>
      </c>
      <c r="AD4" s="24">
        <f t="shared" si="0"/>
        <v>16</v>
      </c>
      <c r="AE4" s="24">
        <f t="shared" si="0"/>
        <v>48</v>
      </c>
      <c r="AF4" s="24">
        <f t="shared" si="0"/>
        <v>48</v>
      </c>
      <c r="AG4" s="24">
        <f t="shared" si="0"/>
        <v>0</v>
      </c>
      <c r="AH4" s="24">
        <f t="shared" si="0"/>
        <v>0</v>
      </c>
      <c r="AI4" s="24">
        <f t="shared" si="0"/>
        <v>48</v>
      </c>
      <c r="AJ4" s="24">
        <f t="shared" si="0"/>
        <v>16</v>
      </c>
      <c r="AK4" s="24">
        <f t="shared" si="0"/>
        <v>48</v>
      </c>
      <c r="AL4" s="24">
        <f t="shared" si="0"/>
        <v>48</v>
      </c>
      <c r="AM4" s="24">
        <f t="shared" si="0"/>
        <v>0</v>
      </c>
      <c r="AN4" s="24">
        <f t="shared" si="0"/>
        <v>0</v>
      </c>
      <c r="AO4" s="24">
        <f t="shared" si="0"/>
        <v>0</v>
      </c>
      <c r="AP4" s="24">
        <f t="shared" si="0"/>
        <v>0</v>
      </c>
      <c r="AQ4" s="24">
        <f t="shared" si="0"/>
        <v>0</v>
      </c>
      <c r="AR4" s="24">
        <f>SUM(AP8:AP23)</f>
        <v>0</v>
      </c>
      <c r="AS4" s="24">
        <f t="shared" ref="AS4:FC4" si="1">SUM(AS8:AS23)</f>
        <v>0</v>
      </c>
      <c r="AT4" s="25">
        <f t="shared" si="1"/>
        <v>0</v>
      </c>
      <c r="AU4" s="25">
        <f t="shared" si="1"/>
        <v>0</v>
      </c>
      <c r="AV4" s="25">
        <f t="shared" si="1"/>
        <v>0</v>
      </c>
      <c r="AW4" s="25">
        <f t="shared" si="1"/>
        <v>0</v>
      </c>
      <c r="AX4" s="25">
        <f t="shared" si="1"/>
        <v>0</v>
      </c>
      <c r="AY4" s="25">
        <f t="shared" si="1"/>
        <v>0</v>
      </c>
      <c r="AZ4" s="25">
        <f t="shared" si="1"/>
        <v>0</v>
      </c>
      <c r="BA4" s="25">
        <f t="shared" si="1"/>
        <v>48</v>
      </c>
      <c r="BB4" s="25">
        <f t="shared" si="1"/>
        <v>16</v>
      </c>
      <c r="BC4" s="25">
        <f t="shared" si="1"/>
        <v>48</v>
      </c>
      <c r="BD4" s="25">
        <f t="shared" si="1"/>
        <v>47</v>
      </c>
      <c r="BE4" s="25">
        <f t="shared" si="1"/>
        <v>0</v>
      </c>
      <c r="BF4" s="25">
        <f t="shared" si="1"/>
        <v>0</v>
      </c>
      <c r="BG4" s="25">
        <f t="shared" si="1"/>
        <v>46</v>
      </c>
      <c r="BH4" s="25">
        <f t="shared" si="1"/>
        <v>16</v>
      </c>
      <c r="BI4" s="25">
        <f t="shared" si="1"/>
        <v>45</v>
      </c>
      <c r="BJ4" s="25">
        <f t="shared" si="1"/>
        <v>48</v>
      </c>
      <c r="BK4" s="25">
        <f t="shared" si="1"/>
        <v>0</v>
      </c>
      <c r="BL4" s="25">
        <f t="shared" si="1"/>
        <v>0</v>
      </c>
      <c r="BM4" s="25">
        <f t="shared" si="1"/>
        <v>47</v>
      </c>
      <c r="BN4" s="25">
        <f t="shared" si="1"/>
        <v>16</v>
      </c>
      <c r="BO4" s="25">
        <f t="shared" si="1"/>
        <v>48</v>
      </c>
      <c r="BP4" s="25">
        <f t="shared" si="1"/>
        <v>48</v>
      </c>
      <c r="BQ4" s="25">
        <f t="shared" si="1"/>
        <v>0</v>
      </c>
      <c r="BR4" s="25">
        <f t="shared" si="1"/>
        <v>0</v>
      </c>
      <c r="BS4" s="25">
        <f t="shared" si="1"/>
        <v>0</v>
      </c>
      <c r="BT4" s="25">
        <f t="shared" si="1"/>
        <v>0</v>
      </c>
      <c r="BU4" s="25">
        <f t="shared" si="1"/>
        <v>0</v>
      </c>
      <c r="BV4" s="25">
        <f t="shared" si="1"/>
        <v>0</v>
      </c>
      <c r="BW4" s="25">
        <f t="shared" si="1"/>
        <v>0</v>
      </c>
      <c r="BX4" s="32">
        <f t="shared" si="1"/>
        <v>0</v>
      </c>
      <c r="BY4" s="32">
        <f t="shared" si="1"/>
        <v>0</v>
      </c>
      <c r="BZ4" s="32">
        <f t="shared" si="1"/>
        <v>0</v>
      </c>
      <c r="CA4" s="32">
        <f t="shared" si="1"/>
        <v>0</v>
      </c>
      <c r="CB4" s="32">
        <f t="shared" si="1"/>
        <v>0</v>
      </c>
      <c r="CC4" s="32">
        <f t="shared" si="1"/>
        <v>0</v>
      </c>
      <c r="CD4" s="32">
        <f t="shared" si="1"/>
        <v>0</v>
      </c>
      <c r="CE4" s="32">
        <f t="shared" si="1"/>
        <v>0</v>
      </c>
      <c r="CF4" s="32">
        <f t="shared" si="1"/>
        <v>0</v>
      </c>
      <c r="CG4" s="32">
        <f t="shared" si="1"/>
        <v>0</v>
      </c>
      <c r="CH4" s="32">
        <f t="shared" si="1"/>
        <v>0</v>
      </c>
      <c r="CI4" s="32">
        <f t="shared" si="1"/>
        <v>0</v>
      </c>
      <c r="CJ4" s="32">
        <f t="shared" si="1"/>
        <v>0</v>
      </c>
      <c r="CK4" s="32">
        <f t="shared" si="1"/>
        <v>0</v>
      </c>
      <c r="CL4" s="32">
        <f t="shared" si="1"/>
        <v>0</v>
      </c>
      <c r="CM4" s="32">
        <f t="shared" si="1"/>
        <v>0</v>
      </c>
      <c r="CN4" s="32">
        <f t="shared" si="1"/>
        <v>0</v>
      </c>
      <c r="CO4" s="32">
        <f t="shared" si="1"/>
        <v>0</v>
      </c>
      <c r="CP4" s="32">
        <f t="shared" si="1"/>
        <v>0</v>
      </c>
      <c r="CQ4" s="32">
        <f t="shared" si="1"/>
        <v>0</v>
      </c>
      <c r="CR4" s="32">
        <f t="shared" si="1"/>
        <v>0</v>
      </c>
      <c r="CS4" s="32">
        <f t="shared" si="1"/>
        <v>0</v>
      </c>
      <c r="CT4" s="32">
        <f t="shared" si="1"/>
        <v>0</v>
      </c>
      <c r="CU4" s="32">
        <f t="shared" si="1"/>
        <v>0</v>
      </c>
      <c r="CV4" s="33">
        <f t="shared" si="1"/>
        <v>0</v>
      </c>
      <c r="CW4" s="33">
        <f t="shared" si="1"/>
        <v>0</v>
      </c>
      <c r="CX4" s="33">
        <f t="shared" si="1"/>
        <v>0</v>
      </c>
      <c r="CY4" s="33">
        <f t="shared" si="1"/>
        <v>0</v>
      </c>
      <c r="CZ4" s="33">
        <f t="shared" si="1"/>
        <v>0</v>
      </c>
      <c r="DA4" s="33">
        <f t="shared" si="1"/>
        <v>0</v>
      </c>
      <c r="DB4" s="33">
        <f t="shared" si="1"/>
        <v>0</v>
      </c>
      <c r="DC4" s="33">
        <f t="shared" si="1"/>
        <v>0</v>
      </c>
      <c r="DD4" s="33">
        <f t="shared" si="1"/>
        <v>0</v>
      </c>
      <c r="DE4" s="33">
        <f t="shared" si="1"/>
        <v>0</v>
      </c>
      <c r="DF4" s="33">
        <f t="shared" si="1"/>
        <v>0</v>
      </c>
      <c r="DG4" s="33">
        <f t="shared" si="1"/>
        <v>0</v>
      </c>
      <c r="DH4" s="33">
        <f t="shared" si="1"/>
        <v>0</v>
      </c>
      <c r="DI4" s="33">
        <f t="shared" si="1"/>
        <v>0</v>
      </c>
      <c r="DJ4" s="33">
        <f t="shared" si="1"/>
        <v>0</v>
      </c>
      <c r="DK4" s="33">
        <f t="shared" si="1"/>
        <v>0</v>
      </c>
      <c r="DL4" s="33">
        <f t="shared" si="1"/>
        <v>0</v>
      </c>
      <c r="DM4" s="33">
        <f t="shared" si="1"/>
        <v>0</v>
      </c>
      <c r="DN4" s="33">
        <f t="shared" si="1"/>
        <v>0</v>
      </c>
      <c r="DO4" s="33">
        <f t="shared" si="1"/>
        <v>0</v>
      </c>
      <c r="DP4" s="33">
        <f t="shared" si="1"/>
        <v>0</v>
      </c>
      <c r="DQ4" s="33">
        <f t="shared" si="1"/>
        <v>0</v>
      </c>
      <c r="DR4" s="33">
        <f t="shared" si="1"/>
        <v>0</v>
      </c>
      <c r="DS4" s="33">
        <f t="shared" si="1"/>
        <v>0</v>
      </c>
      <c r="DT4" s="34">
        <f t="shared" si="1"/>
        <v>0</v>
      </c>
      <c r="DU4" s="34">
        <f t="shared" si="1"/>
        <v>0</v>
      </c>
      <c r="DV4" s="34">
        <f t="shared" si="1"/>
        <v>0</v>
      </c>
      <c r="DW4" s="34">
        <f t="shared" si="1"/>
        <v>0</v>
      </c>
      <c r="DX4" s="34">
        <f t="shared" si="1"/>
        <v>0</v>
      </c>
      <c r="DY4" s="34">
        <f t="shared" si="1"/>
        <v>0</v>
      </c>
      <c r="DZ4" s="34">
        <f t="shared" si="1"/>
        <v>0</v>
      </c>
      <c r="EA4" s="34">
        <f t="shared" si="1"/>
        <v>0</v>
      </c>
      <c r="EB4" s="34">
        <f t="shared" si="1"/>
        <v>0</v>
      </c>
      <c r="EC4" s="34">
        <f t="shared" si="1"/>
        <v>0</v>
      </c>
      <c r="ED4" s="34">
        <f t="shared" si="1"/>
        <v>0</v>
      </c>
      <c r="EE4" s="34">
        <f t="shared" si="1"/>
        <v>0</v>
      </c>
      <c r="EF4" s="34">
        <f t="shared" si="1"/>
        <v>0</v>
      </c>
      <c r="EG4" s="34">
        <f t="shared" si="1"/>
        <v>0</v>
      </c>
      <c r="EH4" s="34">
        <f t="shared" si="1"/>
        <v>0</v>
      </c>
      <c r="EI4" s="34">
        <f t="shared" si="1"/>
        <v>0</v>
      </c>
      <c r="EJ4" s="34">
        <f t="shared" si="1"/>
        <v>0</v>
      </c>
      <c r="EK4" s="34">
        <f t="shared" si="1"/>
        <v>0</v>
      </c>
      <c r="EL4" s="34">
        <f t="shared" si="1"/>
        <v>0</v>
      </c>
      <c r="EM4" s="34">
        <f t="shared" si="1"/>
        <v>0</v>
      </c>
      <c r="EN4" s="34">
        <f t="shared" si="1"/>
        <v>0</v>
      </c>
      <c r="EO4" s="34">
        <f t="shared" si="1"/>
        <v>0</v>
      </c>
      <c r="EP4" s="34">
        <f t="shared" si="1"/>
        <v>0</v>
      </c>
      <c r="EQ4" s="34">
        <f t="shared" si="1"/>
        <v>0</v>
      </c>
      <c r="ER4" s="34">
        <f t="shared" si="1"/>
        <v>0</v>
      </c>
      <c r="ES4" s="34">
        <f t="shared" si="1"/>
        <v>0</v>
      </c>
      <c r="ET4" s="34">
        <f t="shared" si="1"/>
        <v>0</v>
      </c>
      <c r="EU4" s="34">
        <f t="shared" si="1"/>
        <v>0</v>
      </c>
      <c r="EV4" s="34">
        <f t="shared" si="1"/>
        <v>0</v>
      </c>
      <c r="EW4" s="34">
        <f t="shared" si="1"/>
        <v>0</v>
      </c>
      <c r="EX4" s="34">
        <f t="shared" si="1"/>
        <v>0</v>
      </c>
      <c r="EY4" s="34">
        <f t="shared" si="1"/>
        <v>0</v>
      </c>
      <c r="EZ4" s="34">
        <f t="shared" si="1"/>
        <v>0</v>
      </c>
      <c r="FA4" s="34">
        <f t="shared" si="1"/>
        <v>0</v>
      </c>
      <c r="FB4" s="34">
        <f t="shared" si="1"/>
        <v>0</v>
      </c>
      <c r="FC4" s="34">
        <f t="shared" si="1"/>
        <v>0</v>
      </c>
      <c r="FD4" s="22"/>
      <c r="FE4" s="152"/>
      <c r="FF4" s="153"/>
      <c r="FG4" s="153"/>
      <c r="FH4" s="153"/>
      <c r="FI4" s="153"/>
      <c r="FJ4" s="154"/>
      <c r="FK4" s="144"/>
      <c r="FL4" s="144"/>
      <c r="FM4" s="22"/>
      <c r="FN4" s="152"/>
      <c r="FO4" s="153"/>
      <c r="FP4" s="153"/>
      <c r="FQ4" s="153"/>
      <c r="FR4" s="153"/>
      <c r="FS4" s="154"/>
      <c r="FT4" s="144"/>
      <c r="FU4" s="144"/>
      <c r="FV4" s="22"/>
      <c r="FW4" s="152"/>
      <c r="FX4" s="153"/>
      <c r="FY4" s="153"/>
      <c r="FZ4" s="153"/>
      <c r="GA4" s="153"/>
      <c r="GB4" s="154"/>
      <c r="GC4" s="144"/>
      <c r="GD4" s="144"/>
      <c r="GE4" s="22"/>
      <c r="GF4" s="152"/>
      <c r="GG4" s="153"/>
      <c r="GH4" s="153"/>
      <c r="GI4" s="153"/>
      <c r="GJ4" s="153"/>
      <c r="GK4" s="154"/>
      <c r="GL4" s="144"/>
      <c r="GM4" s="144"/>
      <c r="GN4" s="22"/>
      <c r="GO4" s="144"/>
      <c r="GP4" s="22"/>
      <c r="GQ4" s="152"/>
      <c r="GR4" s="153"/>
      <c r="GS4" s="153"/>
      <c r="GT4" s="154"/>
      <c r="GU4" s="22"/>
      <c r="GV4" s="30"/>
      <c r="GW4" s="31"/>
      <c r="GX4" s="22"/>
      <c r="GY4" s="144"/>
      <c r="GZ4" s="144"/>
      <c r="HA4" s="144"/>
      <c r="HB4" s="144"/>
      <c r="HC4" s="22"/>
      <c r="HD4" s="152"/>
      <c r="HE4" s="153"/>
      <c r="HF4" s="153"/>
      <c r="HG4" s="153"/>
      <c r="HH4" s="153"/>
      <c r="HI4" s="154"/>
      <c r="HJ4" s="144"/>
      <c r="HK4" s="144"/>
      <c r="HL4" s="22"/>
      <c r="HM4" s="152"/>
      <c r="HN4" s="153"/>
      <c r="HO4" s="153"/>
      <c r="HP4" s="153"/>
      <c r="HQ4" s="153"/>
      <c r="HR4" s="154"/>
      <c r="HS4" s="144"/>
      <c r="HT4" s="144"/>
      <c r="HU4" s="22"/>
      <c r="HV4" s="152"/>
      <c r="HW4" s="153"/>
      <c r="HX4" s="153"/>
      <c r="HY4" s="153"/>
      <c r="HZ4" s="153"/>
      <c r="IA4" s="154"/>
      <c r="IB4" s="144"/>
      <c r="IC4" s="144"/>
      <c r="ID4" s="22"/>
      <c r="IE4" s="152"/>
      <c r="IF4" s="153"/>
      <c r="IG4" s="153"/>
      <c r="IH4" s="153"/>
      <c r="II4" s="153"/>
      <c r="IJ4" s="154"/>
      <c r="IK4" s="144"/>
      <c r="IL4" s="144"/>
      <c r="IM4" s="22"/>
      <c r="IN4" s="144"/>
      <c r="IO4" s="22"/>
      <c r="IP4" s="152"/>
      <c r="IQ4" s="153"/>
      <c r="IR4" s="153"/>
      <c r="IS4" s="154"/>
      <c r="IT4" s="22"/>
      <c r="IU4" s="162"/>
      <c r="IV4" s="178"/>
      <c r="IW4" s="22"/>
      <c r="IX4" s="144"/>
      <c r="IY4" s="144"/>
      <c r="IZ4" s="144"/>
      <c r="JA4" s="144"/>
      <c r="JB4" s="22"/>
      <c r="JC4" s="144"/>
      <c r="JD4" s="144"/>
      <c r="JE4" s="144"/>
      <c r="JF4" s="144"/>
      <c r="JG4" s="144"/>
      <c r="JH4" s="144"/>
      <c r="JI4" s="144"/>
      <c r="JJ4" s="144"/>
      <c r="JK4" s="144"/>
      <c r="JL4" s="144"/>
      <c r="JM4" s="144"/>
    </row>
    <row r="5" spans="1:273" ht="15">
      <c r="A5" s="162"/>
      <c r="B5" s="156"/>
      <c r="C5" s="156"/>
      <c r="D5" s="156"/>
      <c r="E5" s="149"/>
      <c r="F5" s="155"/>
      <c r="G5" s="155"/>
      <c r="H5" s="150"/>
      <c r="I5" s="151"/>
      <c r="J5" s="144"/>
      <c r="K5" s="144"/>
      <c r="L5" s="144"/>
      <c r="M5" s="144"/>
      <c r="N5" s="144"/>
      <c r="O5" s="144"/>
      <c r="P5" s="24" t="s">
        <v>67</v>
      </c>
      <c r="Q5" s="24" t="s">
        <v>68</v>
      </c>
      <c r="R5" s="24" t="s">
        <v>68</v>
      </c>
      <c r="S5" s="24" t="s">
        <v>69</v>
      </c>
      <c r="T5" s="24" t="s">
        <v>70</v>
      </c>
      <c r="U5" s="24" t="s">
        <v>71</v>
      </c>
      <c r="V5" s="24" t="s">
        <v>67</v>
      </c>
      <c r="W5" s="24" t="s">
        <v>68</v>
      </c>
      <c r="X5" s="24" t="s">
        <v>68</v>
      </c>
      <c r="Y5" s="24" t="s">
        <v>69</v>
      </c>
      <c r="Z5" s="24" t="s">
        <v>70</v>
      </c>
      <c r="AA5" s="24" t="s">
        <v>71</v>
      </c>
      <c r="AB5" s="24" t="s">
        <v>67</v>
      </c>
      <c r="AC5" s="24" t="s">
        <v>68</v>
      </c>
      <c r="AD5" s="24" t="s">
        <v>68</v>
      </c>
      <c r="AE5" s="24" t="s">
        <v>69</v>
      </c>
      <c r="AF5" s="24" t="s">
        <v>70</v>
      </c>
      <c r="AG5" s="24" t="s">
        <v>71</v>
      </c>
      <c r="AH5" s="24" t="s">
        <v>67</v>
      </c>
      <c r="AI5" s="24" t="s">
        <v>68</v>
      </c>
      <c r="AJ5" s="24" t="s">
        <v>68</v>
      </c>
      <c r="AK5" s="24" t="s">
        <v>69</v>
      </c>
      <c r="AL5" s="24" t="s">
        <v>70</v>
      </c>
      <c r="AM5" s="24" t="s">
        <v>71</v>
      </c>
      <c r="AN5" s="35" t="s">
        <v>67</v>
      </c>
      <c r="AO5" s="24" t="s">
        <v>68</v>
      </c>
      <c r="AP5" s="24" t="s">
        <v>68</v>
      </c>
      <c r="AQ5" s="24" t="s">
        <v>69</v>
      </c>
      <c r="AR5" s="24" t="s">
        <v>70</v>
      </c>
      <c r="AS5" s="24" t="s">
        <v>71</v>
      </c>
      <c r="AT5" s="25" t="s">
        <v>67</v>
      </c>
      <c r="AU5" s="25" t="s">
        <v>68</v>
      </c>
      <c r="AV5" s="25" t="s">
        <v>68</v>
      </c>
      <c r="AW5" s="25" t="s">
        <v>69</v>
      </c>
      <c r="AX5" s="25" t="s">
        <v>70</v>
      </c>
      <c r="AY5" s="25" t="s">
        <v>71</v>
      </c>
      <c r="AZ5" s="25" t="s">
        <v>67</v>
      </c>
      <c r="BA5" s="25" t="s">
        <v>68</v>
      </c>
      <c r="BB5" s="25" t="s">
        <v>68</v>
      </c>
      <c r="BC5" s="25" t="s">
        <v>69</v>
      </c>
      <c r="BD5" s="25" t="s">
        <v>70</v>
      </c>
      <c r="BE5" s="25" t="s">
        <v>71</v>
      </c>
      <c r="BF5" s="36" t="s">
        <v>67</v>
      </c>
      <c r="BG5" s="25" t="s">
        <v>68</v>
      </c>
      <c r="BH5" s="25" t="s">
        <v>68</v>
      </c>
      <c r="BI5" s="25" t="s">
        <v>69</v>
      </c>
      <c r="BJ5" s="25" t="s">
        <v>70</v>
      </c>
      <c r="BK5" s="25" t="s">
        <v>71</v>
      </c>
      <c r="BL5" s="36" t="s">
        <v>67</v>
      </c>
      <c r="BM5" s="25" t="s">
        <v>68</v>
      </c>
      <c r="BN5" s="25" t="s">
        <v>68</v>
      </c>
      <c r="BO5" s="25" t="s">
        <v>69</v>
      </c>
      <c r="BP5" s="25" t="s">
        <v>70</v>
      </c>
      <c r="BQ5" s="25" t="s">
        <v>71</v>
      </c>
      <c r="BR5" s="25" t="s">
        <v>67</v>
      </c>
      <c r="BS5" s="25" t="s">
        <v>68</v>
      </c>
      <c r="BT5" s="25" t="s">
        <v>68</v>
      </c>
      <c r="BU5" s="25" t="s">
        <v>69</v>
      </c>
      <c r="BV5" s="25" t="s">
        <v>70</v>
      </c>
      <c r="BW5" s="25" t="s">
        <v>71</v>
      </c>
      <c r="BX5" s="32" t="s">
        <v>67</v>
      </c>
      <c r="BY5" s="32" t="s">
        <v>68</v>
      </c>
      <c r="BZ5" s="32" t="s">
        <v>68</v>
      </c>
      <c r="CA5" s="32" t="s">
        <v>69</v>
      </c>
      <c r="CB5" s="32" t="s">
        <v>70</v>
      </c>
      <c r="CC5" s="32" t="s">
        <v>71</v>
      </c>
      <c r="CD5" s="32" t="s">
        <v>67</v>
      </c>
      <c r="CE5" s="32" t="s">
        <v>68</v>
      </c>
      <c r="CF5" s="32" t="s">
        <v>68</v>
      </c>
      <c r="CG5" s="32" t="s">
        <v>69</v>
      </c>
      <c r="CH5" s="32" t="s">
        <v>70</v>
      </c>
      <c r="CI5" s="32" t="s">
        <v>71</v>
      </c>
      <c r="CJ5" s="32" t="s">
        <v>67</v>
      </c>
      <c r="CK5" s="32" t="s">
        <v>68</v>
      </c>
      <c r="CL5" s="32" t="s">
        <v>68</v>
      </c>
      <c r="CM5" s="32" t="s">
        <v>69</v>
      </c>
      <c r="CN5" s="32" t="s">
        <v>70</v>
      </c>
      <c r="CO5" s="32" t="s">
        <v>71</v>
      </c>
      <c r="CP5" s="32" t="s">
        <v>67</v>
      </c>
      <c r="CQ5" s="32" t="s">
        <v>68</v>
      </c>
      <c r="CR5" s="32" t="s">
        <v>68</v>
      </c>
      <c r="CS5" s="32" t="s">
        <v>69</v>
      </c>
      <c r="CT5" s="32" t="s">
        <v>70</v>
      </c>
      <c r="CU5" s="32" t="s">
        <v>71</v>
      </c>
      <c r="CV5" s="33" t="s">
        <v>67</v>
      </c>
      <c r="CW5" s="33" t="s">
        <v>68</v>
      </c>
      <c r="CX5" s="33" t="s">
        <v>68</v>
      </c>
      <c r="CY5" s="33" t="s">
        <v>69</v>
      </c>
      <c r="CZ5" s="33" t="s">
        <v>70</v>
      </c>
      <c r="DA5" s="33" t="s">
        <v>71</v>
      </c>
      <c r="DB5" s="33" t="s">
        <v>67</v>
      </c>
      <c r="DC5" s="33" t="s">
        <v>68</v>
      </c>
      <c r="DD5" s="33" t="s">
        <v>68</v>
      </c>
      <c r="DE5" s="33" t="s">
        <v>69</v>
      </c>
      <c r="DF5" s="33" t="s">
        <v>70</v>
      </c>
      <c r="DG5" s="33" t="s">
        <v>71</v>
      </c>
      <c r="DH5" s="33" t="s">
        <v>67</v>
      </c>
      <c r="DI5" s="33" t="s">
        <v>68</v>
      </c>
      <c r="DJ5" s="33" t="s">
        <v>68</v>
      </c>
      <c r="DK5" s="33" t="s">
        <v>69</v>
      </c>
      <c r="DL5" s="33" t="s">
        <v>70</v>
      </c>
      <c r="DM5" s="33" t="s">
        <v>71</v>
      </c>
      <c r="DN5" s="33" t="s">
        <v>67</v>
      </c>
      <c r="DO5" s="33" t="s">
        <v>68</v>
      </c>
      <c r="DP5" s="33" t="s">
        <v>68</v>
      </c>
      <c r="DQ5" s="33" t="s">
        <v>69</v>
      </c>
      <c r="DR5" s="33" t="s">
        <v>70</v>
      </c>
      <c r="DS5" s="33" t="s">
        <v>71</v>
      </c>
      <c r="DT5" s="34" t="s">
        <v>67</v>
      </c>
      <c r="DU5" s="34" t="s">
        <v>68</v>
      </c>
      <c r="DV5" s="34" t="s">
        <v>68</v>
      </c>
      <c r="DW5" s="34" t="s">
        <v>69</v>
      </c>
      <c r="DX5" s="34" t="s">
        <v>70</v>
      </c>
      <c r="DY5" s="34" t="s">
        <v>71</v>
      </c>
      <c r="DZ5" s="34" t="s">
        <v>67</v>
      </c>
      <c r="EA5" s="34" t="s">
        <v>68</v>
      </c>
      <c r="EB5" s="34" t="s">
        <v>68</v>
      </c>
      <c r="EC5" s="34" t="s">
        <v>69</v>
      </c>
      <c r="ED5" s="34" t="s">
        <v>70</v>
      </c>
      <c r="EE5" s="34" t="s">
        <v>71</v>
      </c>
      <c r="EF5" s="34" t="s">
        <v>67</v>
      </c>
      <c r="EG5" s="34" t="s">
        <v>68</v>
      </c>
      <c r="EH5" s="34" t="s">
        <v>68</v>
      </c>
      <c r="EI5" s="34" t="s">
        <v>69</v>
      </c>
      <c r="EJ5" s="34" t="s">
        <v>70</v>
      </c>
      <c r="EK5" s="34" t="s">
        <v>71</v>
      </c>
      <c r="EL5" s="34" t="s">
        <v>67</v>
      </c>
      <c r="EM5" s="34" t="s">
        <v>68</v>
      </c>
      <c r="EN5" s="34" t="s">
        <v>68</v>
      </c>
      <c r="EO5" s="34" t="s">
        <v>69</v>
      </c>
      <c r="EP5" s="34" t="s">
        <v>70</v>
      </c>
      <c r="EQ5" s="34" t="s">
        <v>71</v>
      </c>
      <c r="ER5" s="37" t="s">
        <v>67</v>
      </c>
      <c r="ES5" s="34" t="s">
        <v>68</v>
      </c>
      <c r="ET5" s="34" t="s">
        <v>68</v>
      </c>
      <c r="EU5" s="34" t="s">
        <v>69</v>
      </c>
      <c r="EV5" s="34" t="s">
        <v>70</v>
      </c>
      <c r="EW5" s="34" t="s">
        <v>71</v>
      </c>
      <c r="EX5" s="34" t="s">
        <v>67</v>
      </c>
      <c r="EY5" s="34" t="s">
        <v>68</v>
      </c>
      <c r="EZ5" s="34" t="s">
        <v>68</v>
      </c>
      <c r="FA5" s="34" t="s">
        <v>69</v>
      </c>
      <c r="FB5" s="34" t="s">
        <v>70</v>
      </c>
      <c r="FC5" s="34" t="s">
        <v>71</v>
      </c>
      <c r="FD5" s="22"/>
      <c r="FE5" s="168">
        <v>43622</v>
      </c>
      <c r="FF5" s="168"/>
      <c r="FG5" s="168"/>
      <c r="FH5" s="168"/>
      <c r="FI5" s="168"/>
      <c r="FJ5" s="168"/>
      <c r="FK5" s="144"/>
      <c r="FL5" s="144"/>
      <c r="FM5" s="29"/>
      <c r="FN5" s="165">
        <v>43647</v>
      </c>
      <c r="FO5" s="165"/>
      <c r="FP5" s="165"/>
      <c r="FQ5" s="165"/>
      <c r="FR5" s="165"/>
      <c r="FS5" s="165"/>
      <c r="FT5" s="144"/>
      <c r="FU5" s="144"/>
      <c r="FV5" s="29"/>
      <c r="FW5" s="166">
        <v>43615</v>
      </c>
      <c r="FX5" s="166">
        <v>43616</v>
      </c>
      <c r="FY5" s="166">
        <v>43644</v>
      </c>
      <c r="FZ5" s="166">
        <v>43643</v>
      </c>
      <c r="GA5" s="166">
        <v>43641</v>
      </c>
      <c r="GB5" s="166"/>
      <c r="GC5" s="144"/>
      <c r="GD5" s="144"/>
      <c r="GE5" s="29"/>
      <c r="GF5" s="176">
        <v>43621</v>
      </c>
      <c r="GG5" s="176">
        <v>43643</v>
      </c>
      <c r="GH5" s="176"/>
      <c r="GI5" s="176"/>
      <c r="GJ5" s="176"/>
      <c r="GK5" s="176"/>
      <c r="GL5" s="144"/>
      <c r="GM5" s="144"/>
      <c r="GN5" s="29"/>
      <c r="GO5" s="144"/>
      <c r="GP5" s="29"/>
      <c r="GQ5" s="174">
        <v>43648</v>
      </c>
      <c r="GR5" s="183" t="s">
        <v>72</v>
      </c>
      <c r="GS5" s="174">
        <v>43650</v>
      </c>
      <c r="GT5" s="184" t="s">
        <v>73</v>
      </c>
      <c r="GU5" s="22"/>
      <c r="GV5" s="39"/>
      <c r="GW5" s="40"/>
      <c r="GX5" s="22"/>
      <c r="GY5" s="144"/>
      <c r="GZ5" s="144"/>
      <c r="HA5" s="144"/>
      <c r="HB5" s="144"/>
      <c r="HC5" s="22"/>
      <c r="HD5" s="168">
        <v>43661</v>
      </c>
      <c r="HE5" s="168"/>
      <c r="HF5" s="168"/>
      <c r="HG5" s="168"/>
      <c r="HH5" s="168"/>
      <c r="HI5" s="168"/>
      <c r="HJ5" s="144"/>
      <c r="HK5" s="144"/>
      <c r="HL5" s="29"/>
      <c r="HM5" s="165">
        <v>43655</v>
      </c>
      <c r="HN5" s="165"/>
      <c r="HO5" s="165"/>
      <c r="HP5" s="165"/>
      <c r="HQ5" s="165"/>
      <c r="HR5" s="165"/>
      <c r="HS5" s="144"/>
      <c r="HT5" s="144"/>
      <c r="HU5" s="29"/>
      <c r="HV5" s="38">
        <v>43657</v>
      </c>
      <c r="HW5" s="38">
        <v>43670</v>
      </c>
      <c r="HX5" s="38">
        <v>43656</v>
      </c>
      <c r="HY5" s="38">
        <v>43669</v>
      </c>
      <c r="HZ5" s="38"/>
      <c r="IA5" s="166"/>
      <c r="IB5" s="144"/>
      <c r="IC5" s="144"/>
      <c r="ID5" s="29"/>
      <c r="IE5" s="176">
        <v>43670</v>
      </c>
      <c r="IF5" s="176">
        <v>43677</v>
      </c>
      <c r="IG5" s="176">
        <v>43663</v>
      </c>
      <c r="IH5" s="176"/>
      <c r="II5" s="176"/>
      <c r="IJ5" s="176"/>
      <c r="IK5" s="144"/>
      <c r="IL5" s="144"/>
      <c r="IM5" s="29"/>
      <c r="IN5" s="144"/>
      <c r="IO5" s="29"/>
      <c r="IP5" s="174">
        <v>43678</v>
      </c>
      <c r="IQ5" s="183" t="s">
        <v>72</v>
      </c>
      <c r="IR5" s="174"/>
      <c r="IS5" s="184" t="s">
        <v>73</v>
      </c>
      <c r="IT5" s="22"/>
      <c r="IU5" s="152"/>
      <c r="IV5" s="154"/>
      <c r="IW5" s="22"/>
      <c r="IX5" s="144"/>
      <c r="IY5" s="144"/>
      <c r="IZ5" s="144"/>
      <c r="JA5" s="144"/>
      <c r="JB5" s="22"/>
      <c r="JC5" s="144"/>
      <c r="JD5" s="144"/>
      <c r="JE5" s="144"/>
      <c r="JF5" s="144"/>
      <c r="JG5" s="144"/>
      <c r="JH5" s="144"/>
      <c r="JI5" s="144"/>
      <c r="JJ5" s="144"/>
      <c r="JK5" s="144"/>
      <c r="JL5" s="144"/>
      <c r="JM5" s="144"/>
    </row>
    <row r="6" spans="1:273" ht="15" customHeight="1">
      <c r="A6" s="162"/>
      <c r="B6" s="156"/>
      <c r="C6" s="156"/>
      <c r="D6" s="156"/>
      <c r="E6" s="152"/>
      <c r="F6" s="153"/>
      <c r="G6" s="153"/>
      <c r="H6" s="153"/>
      <c r="I6" s="154"/>
      <c r="J6" s="145"/>
      <c r="K6" s="144"/>
      <c r="L6" s="145"/>
      <c r="M6" s="145"/>
      <c r="N6" s="145"/>
      <c r="O6" s="14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41"/>
      <c r="AN6" s="42"/>
      <c r="AO6" s="43"/>
      <c r="AP6" s="43"/>
      <c r="AQ6" s="35"/>
      <c r="AR6" s="43"/>
      <c r="AS6" s="44"/>
      <c r="AT6" s="44"/>
      <c r="AU6" s="44"/>
      <c r="AV6" s="44"/>
      <c r="AW6" s="44"/>
      <c r="AX6" s="44"/>
      <c r="AY6" s="44"/>
      <c r="AZ6" s="45"/>
      <c r="BA6" s="45"/>
      <c r="BB6" s="36"/>
      <c r="BC6" s="36"/>
      <c r="BD6" s="36"/>
      <c r="BE6" s="46"/>
      <c r="BF6" s="42"/>
      <c r="BG6" s="47"/>
      <c r="BH6" s="36"/>
      <c r="BI6" s="36"/>
      <c r="BJ6" s="36"/>
      <c r="BK6" s="46"/>
      <c r="BL6" s="42"/>
      <c r="BM6" s="43"/>
      <c r="BN6" s="43"/>
      <c r="BO6" s="36"/>
      <c r="BP6" s="43"/>
      <c r="BQ6" s="44"/>
      <c r="BR6" s="44"/>
      <c r="BS6" s="44"/>
      <c r="BT6" s="44"/>
      <c r="BU6" s="44"/>
      <c r="BV6" s="44"/>
      <c r="BW6" s="44"/>
      <c r="BX6" s="45"/>
      <c r="BY6" s="45"/>
      <c r="BZ6" s="48"/>
      <c r="CA6" s="48"/>
      <c r="CB6" s="49"/>
      <c r="CC6" s="49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37"/>
      <c r="DU6" s="37"/>
      <c r="DV6" s="37"/>
      <c r="DW6" s="37"/>
      <c r="DX6" s="37"/>
      <c r="DY6" s="37"/>
      <c r="DZ6" s="37"/>
      <c r="EA6" s="37"/>
      <c r="EB6" s="37"/>
      <c r="EC6" s="37"/>
      <c r="ED6" s="37"/>
      <c r="EE6" s="37"/>
      <c r="EF6" s="37"/>
      <c r="EG6" s="37"/>
      <c r="EH6" s="37"/>
      <c r="EI6" s="37"/>
      <c r="EJ6" s="37"/>
      <c r="EK6" s="37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51"/>
      <c r="EW6" s="51"/>
      <c r="EX6" s="51"/>
      <c r="EY6" s="45"/>
      <c r="EZ6" s="45"/>
      <c r="FA6" s="45"/>
      <c r="FB6" s="45"/>
      <c r="FC6" s="52"/>
      <c r="FD6" s="22"/>
      <c r="FE6" s="145"/>
      <c r="FF6" s="145"/>
      <c r="FG6" s="145"/>
      <c r="FH6" s="145"/>
      <c r="FI6" s="145"/>
      <c r="FJ6" s="145"/>
      <c r="FK6" s="144"/>
      <c r="FL6" s="145"/>
      <c r="FM6" s="29"/>
      <c r="FN6" s="145"/>
      <c r="FO6" s="145"/>
      <c r="FP6" s="145"/>
      <c r="FQ6" s="145"/>
      <c r="FR6" s="145"/>
      <c r="FS6" s="145"/>
      <c r="FT6" s="144"/>
      <c r="FU6" s="145"/>
      <c r="FV6" s="29"/>
      <c r="FW6" s="145"/>
      <c r="FX6" s="145"/>
      <c r="FY6" s="145"/>
      <c r="FZ6" s="145"/>
      <c r="GA6" s="145"/>
      <c r="GB6" s="145"/>
      <c r="GC6" s="144"/>
      <c r="GD6" s="145"/>
      <c r="GE6" s="29"/>
      <c r="GF6" s="145"/>
      <c r="GG6" s="145"/>
      <c r="GH6" s="145"/>
      <c r="GI6" s="145"/>
      <c r="GJ6" s="145"/>
      <c r="GK6" s="145"/>
      <c r="GL6" s="144"/>
      <c r="GM6" s="145"/>
      <c r="GN6" s="29"/>
      <c r="GO6" s="144"/>
      <c r="GP6" s="29"/>
      <c r="GQ6" s="145"/>
      <c r="GR6" s="144"/>
      <c r="GS6" s="145"/>
      <c r="GT6" s="144"/>
      <c r="GU6" s="22"/>
      <c r="GV6" s="39"/>
      <c r="GW6" s="40"/>
      <c r="GX6" s="22"/>
      <c r="GY6" s="144"/>
      <c r="GZ6" s="144"/>
      <c r="HA6" s="144"/>
      <c r="HB6" s="144"/>
      <c r="HC6" s="22"/>
      <c r="HD6" s="145"/>
      <c r="HE6" s="145"/>
      <c r="HF6" s="145"/>
      <c r="HG6" s="145"/>
      <c r="HH6" s="145"/>
      <c r="HI6" s="145"/>
      <c r="HJ6" s="144"/>
      <c r="HK6" s="145"/>
      <c r="HL6" s="29"/>
      <c r="HM6" s="145"/>
      <c r="HN6" s="145"/>
      <c r="HO6" s="145"/>
      <c r="HP6" s="145"/>
      <c r="HQ6" s="145"/>
      <c r="HR6" s="145"/>
      <c r="HS6" s="144"/>
      <c r="HT6" s="145"/>
      <c r="HU6" s="29"/>
      <c r="HV6" s="53"/>
      <c r="HW6" s="53"/>
      <c r="HX6" s="53"/>
      <c r="HY6" s="53"/>
      <c r="HZ6" s="53"/>
      <c r="IA6" s="145"/>
      <c r="IB6" s="144"/>
      <c r="IC6" s="145"/>
      <c r="ID6" s="29"/>
      <c r="IE6" s="145"/>
      <c r="IF6" s="145"/>
      <c r="IG6" s="145"/>
      <c r="IH6" s="145"/>
      <c r="II6" s="145"/>
      <c r="IJ6" s="145"/>
      <c r="IK6" s="144"/>
      <c r="IL6" s="145"/>
      <c r="IM6" s="29"/>
      <c r="IN6" s="144"/>
      <c r="IO6" s="29"/>
      <c r="IP6" s="145"/>
      <c r="IQ6" s="144"/>
      <c r="IR6" s="145"/>
      <c r="IS6" s="144"/>
      <c r="IT6" s="22"/>
      <c r="IU6" s="54"/>
      <c r="IV6" s="54"/>
      <c r="IW6" s="22"/>
      <c r="IX6" s="144"/>
      <c r="IY6" s="144"/>
      <c r="IZ6" s="144"/>
      <c r="JA6" s="144"/>
      <c r="JB6" s="22"/>
      <c r="JC6" s="144"/>
      <c r="JD6" s="144"/>
      <c r="JE6" s="144"/>
      <c r="JF6" s="144"/>
      <c r="JG6" s="144"/>
      <c r="JH6" s="144"/>
      <c r="JI6" s="144"/>
      <c r="JJ6" s="144"/>
      <c r="JK6" s="144"/>
      <c r="JL6" s="144"/>
      <c r="JM6" s="144"/>
    </row>
    <row r="7" spans="1:273" ht="40.5" customHeight="1">
      <c r="A7" s="55" t="s">
        <v>74</v>
      </c>
      <c r="B7" s="55" t="s">
        <v>21</v>
      </c>
      <c r="C7" s="23" t="s">
        <v>75</v>
      </c>
      <c r="D7" s="55" t="s">
        <v>76</v>
      </c>
      <c r="E7" s="55" t="s">
        <v>77</v>
      </c>
      <c r="F7" s="55"/>
      <c r="G7" s="55"/>
      <c r="H7" s="56" t="s">
        <v>78</v>
      </c>
      <c r="I7" s="57" t="s">
        <v>79</v>
      </c>
      <c r="J7" s="181">
        <v>40</v>
      </c>
      <c r="K7" s="141"/>
      <c r="L7" s="180">
        <v>30</v>
      </c>
      <c r="M7" s="141"/>
      <c r="N7" s="182">
        <f t="shared" ref="N7:N23" si="2">J7+L7</f>
        <v>70</v>
      </c>
      <c r="O7" s="141"/>
      <c r="P7" s="58">
        <v>27</v>
      </c>
      <c r="Q7" s="58">
        <v>28</v>
      </c>
      <c r="R7" s="58">
        <v>29</v>
      </c>
      <c r="S7" s="58">
        <v>30</v>
      </c>
      <c r="T7" s="58">
        <v>31</v>
      </c>
      <c r="U7" s="58">
        <v>1</v>
      </c>
      <c r="V7" s="58">
        <v>3</v>
      </c>
      <c r="W7" s="58">
        <v>4</v>
      </c>
      <c r="X7" s="58">
        <v>5</v>
      </c>
      <c r="Y7" s="58">
        <v>6</v>
      </c>
      <c r="Z7" s="58">
        <v>7</v>
      </c>
      <c r="AA7" s="58">
        <v>8</v>
      </c>
      <c r="AB7" s="58">
        <v>10</v>
      </c>
      <c r="AC7" s="58">
        <v>11</v>
      </c>
      <c r="AD7" s="58">
        <v>12</v>
      </c>
      <c r="AE7" s="58">
        <v>13</v>
      </c>
      <c r="AF7" s="58">
        <v>14</v>
      </c>
      <c r="AG7" s="58">
        <v>15</v>
      </c>
      <c r="AH7" s="58">
        <v>17</v>
      </c>
      <c r="AI7" s="58">
        <v>18</v>
      </c>
      <c r="AJ7" s="58">
        <v>19</v>
      </c>
      <c r="AK7" s="58">
        <v>20</v>
      </c>
      <c r="AL7" s="58">
        <v>21</v>
      </c>
      <c r="AM7" s="59">
        <v>22</v>
      </c>
      <c r="AN7" s="60">
        <v>24</v>
      </c>
      <c r="AO7" s="61">
        <v>25</v>
      </c>
      <c r="AP7" s="61">
        <v>26</v>
      </c>
      <c r="AQ7" s="58">
        <v>27</v>
      </c>
      <c r="AR7" s="61">
        <v>28</v>
      </c>
      <c r="AS7" s="62">
        <v>29</v>
      </c>
      <c r="AT7" s="62">
        <v>1</v>
      </c>
      <c r="AU7" s="62">
        <v>2</v>
      </c>
      <c r="AV7" s="62">
        <v>3</v>
      </c>
      <c r="AW7" s="62">
        <v>4</v>
      </c>
      <c r="AX7" s="62">
        <v>5</v>
      </c>
      <c r="AY7" s="62">
        <v>6</v>
      </c>
      <c r="AZ7" s="63">
        <v>8</v>
      </c>
      <c r="BA7" s="63">
        <v>9</v>
      </c>
      <c r="BB7" s="64">
        <v>10</v>
      </c>
      <c r="BC7" s="64">
        <v>11</v>
      </c>
      <c r="BD7" s="64">
        <v>12</v>
      </c>
      <c r="BE7" s="65">
        <v>13</v>
      </c>
      <c r="BF7" s="60">
        <v>15</v>
      </c>
      <c r="BG7" s="66">
        <v>16</v>
      </c>
      <c r="BH7" s="64">
        <v>17</v>
      </c>
      <c r="BI7" s="64">
        <v>18</v>
      </c>
      <c r="BJ7" s="64">
        <v>18</v>
      </c>
      <c r="BK7" s="65">
        <v>20</v>
      </c>
      <c r="BL7" s="60">
        <v>22</v>
      </c>
      <c r="BM7" s="61">
        <v>23</v>
      </c>
      <c r="BN7" s="61">
        <v>24</v>
      </c>
      <c r="BO7" s="64">
        <v>25</v>
      </c>
      <c r="BP7" s="61">
        <v>26</v>
      </c>
      <c r="BQ7" s="62">
        <v>27</v>
      </c>
      <c r="BR7" s="62">
        <v>29</v>
      </c>
      <c r="BS7" s="62">
        <v>30</v>
      </c>
      <c r="BT7" s="62">
        <v>31</v>
      </c>
      <c r="BU7" s="62">
        <v>1</v>
      </c>
      <c r="BV7" s="62">
        <v>2</v>
      </c>
      <c r="BW7" s="62">
        <v>3</v>
      </c>
      <c r="BX7" s="63">
        <v>5</v>
      </c>
      <c r="BY7" s="63">
        <v>6</v>
      </c>
      <c r="BZ7" s="67">
        <v>7</v>
      </c>
      <c r="CA7" s="67">
        <v>8</v>
      </c>
      <c r="CB7" s="68">
        <v>9</v>
      </c>
      <c r="CC7" s="68">
        <v>10</v>
      </c>
      <c r="CD7" s="67">
        <v>12</v>
      </c>
      <c r="CE7" s="67">
        <v>13</v>
      </c>
      <c r="CF7" s="67">
        <v>14</v>
      </c>
      <c r="CG7" s="67">
        <v>15</v>
      </c>
      <c r="CH7" s="67">
        <v>16</v>
      </c>
      <c r="CI7" s="67">
        <v>17</v>
      </c>
      <c r="CJ7" s="67">
        <v>19</v>
      </c>
      <c r="CK7" s="67">
        <v>20</v>
      </c>
      <c r="CL7" s="67">
        <v>21</v>
      </c>
      <c r="CM7" s="67">
        <v>22</v>
      </c>
      <c r="CN7" s="67">
        <v>23</v>
      </c>
      <c r="CO7" s="67">
        <v>24</v>
      </c>
      <c r="CP7" s="67">
        <v>26</v>
      </c>
      <c r="CQ7" s="67">
        <v>27</v>
      </c>
      <c r="CR7" s="67">
        <v>28</v>
      </c>
      <c r="CS7" s="67">
        <v>29</v>
      </c>
      <c r="CT7" s="67">
        <v>30</v>
      </c>
      <c r="CU7" s="67">
        <v>31</v>
      </c>
      <c r="CV7" s="69">
        <v>2</v>
      </c>
      <c r="CW7" s="69">
        <v>3</v>
      </c>
      <c r="CX7" s="69">
        <v>4</v>
      </c>
      <c r="CY7" s="69">
        <v>5</v>
      </c>
      <c r="CZ7" s="69">
        <v>6</v>
      </c>
      <c r="DA7" s="69">
        <v>7</v>
      </c>
      <c r="DB7" s="69">
        <v>9</v>
      </c>
      <c r="DC7" s="69">
        <v>10</v>
      </c>
      <c r="DD7" s="69">
        <v>11</v>
      </c>
      <c r="DE7" s="69">
        <v>12</v>
      </c>
      <c r="DF7" s="69">
        <v>13</v>
      </c>
      <c r="DG7" s="69">
        <v>14</v>
      </c>
      <c r="DH7" s="69">
        <v>16</v>
      </c>
      <c r="DI7" s="69">
        <v>17</v>
      </c>
      <c r="DJ7" s="69">
        <v>18</v>
      </c>
      <c r="DK7" s="69">
        <v>19</v>
      </c>
      <c r="DL7" s="69">
        <v>20</v>
      </c>
      <c r="DM7" s="69">
        <v>21</v>
      </c>
      <c r="DN7" s="69">
        <v>23</v>
      </c>
      <c r="DO7" s="69">
        <v>24</v>
      </c>
      <c r="DP7" s="69">
        <v>25</v>
      </c>
      <c r="DQ7" s="69">
        <v>26</v>
      </c>
      <c r="DR7" s="69">
        <v>27</v>
      </c>
      <c r="DS7" s="69">
        <v>28</v>
      </c>
      <c r="DT7" s="70">
        <v>30</v>
      </c>
      <c r="DU7" s="70">
        <v>1</v>
      </c>
      <c r="DV7" s="70">
        <v>2</v>
      </c>
      <c r="DW7" s="70">
        <v>3</v>
      </c>
      <c r="DX7" s="70">
        <v>4</v>
      </c>
      <c r="DY7" s="70">
        <v>5</v>
      </c>
      <c r="DZ7" s="70">
        <v>7</v>
      </c>
      <c r="EA7" s="70">
        <v>8</v>
      </c>
      <c r="EB7" s="70">
        <v>9</v>
      </c>
      <c r="EC7" s="70">
        <v>10</v>
      </c>
      <c r="ED7" s="70">
        <v>11</v>
      </c>
      <c r="EE7" s="70">
        <v>12</v>
      </c>
      <c r="EF7" s="70">
        <v>14</v>
      </c>
      <c r="EG7" s="70">
        <v>15</v>
      </c>
      <c r="EH7" s="70">
        <v>16</v>
      </c>
      <c r="EI7" s="70">
        <v>17</v>
      </c>
      <c r="EJ7" s="70">
        <v>18</v>
      </c>
      <c r="EK7" s="70">
        <v>19</v>
      </c>
      <c r="EL7" s="70">
        <v>21</v>
      </c>
      <c r="EM7" s="70">
        <v>22</v>
      </c>
      <c r="EN7" s="70">
        <v>23</v>
      </c>
      <c r="EO7" s="70">
        <v>24</v>
      </c>
      <c r="EP7" s="70">
        <v>25</v>
      </c>
      <c r="EQ7" s="70">
        <v>26</v>
      </c>
      <c r="ER7" s="70">
        <v>28</v>
      </c>
      <c r="ES7" s="70">
        <v>29</v>
      </c>
      <c r="ET7" s="70">
        <v>30</v>
      </c>
      <c r="EU7" s="70">
        <v>31</v>
      </c>
      <c r="EV7" s="71">
        <v>1</v>
      </c>
      <c r="EW7" s="71">
        <v>2</v>
      </c>
      <c r="EX7" s="71">
        <v>4</v>
      </c>
      <c r="EY7" s="63">
        <v>5</v>
      </c>
      <c r="EZ7" s="63">
        <v>6</v>
      </c>
      <c r="FA7" s="63">
        <v>7</v>
      </c>
      <c r="FB7" s="63">
        <v>8</v>
      </c>
      <c r="FC7" s="72">
        <v>9</v>
      </c>
      <c r="FD7" s="22"/>
      <c r="FE7" s="73" t="s">
        <v>80</v>
      </c>
      <c r="FF7" s="73"/>
      <c r="FG7" s="73"/>
      <c r="FH7" s="73"/>
      <c r="FI7" s="73"/>
      <c r="FJ7" s="73"/>
      <c r="FK7" s="145"/>
      <c r="FL7" s="74">
        <v>0.1</v>
      </c>
      <c r="FM7" s="29"/>
      <c r="FN7" s="75" t="s">
        <v>81</v>
      </c>
      <c r="FO7" s="75"/>
      <c r="FP7" s="75"/>
      <c r="FQ7" s="75"/>
      <c r="FR7" s="75"/>
      <c r="FS7" s="75"/>
      <c r="FT7" s="145"/>
      <c r="FU7" s="34">
        <v>0.1</v>
      </c>
      <c r="FV7" s="29"/>
      <c r="FW7" s="76" t="s">
        <v>82</v>
      </c>
      <c r="FX7" s="76" t="s">
        <v>83</v>
      </c>
      <c r="FY7" s="76" t="s">
        <v>84</v>
      </c>
      <c r="FZ7" s="76" t="s">
        <v>85</v>
      </c>
      <c r="GA7" s="76" t="s">
        <v>86</v>
      </c>
      <c r="GB7" s="76"/>
      <c r="GC7" s="145"/>
      <c r="GD7" s="77">
        <v>0.35</v>
      </c>
      <c r="GE7" s="29"/>
      <c r="GF7" s="78" t="s">
        <v>87</v>
      </c>
      <c r="GG7" s="78" t="s">
        <v>88</v>
      </c>
      <c r="GH7" s="78"/>
      <c r="GI7" s="78"/>
      <c r="GJ7" s="78"/>
      <c r="GK7" s="78"/>
      <c r="GL7" s="145"/>
      <c r="GM7" s="79">
        <v>0.45</v>
      </c>
      <c r="GN7" s="29"/>
      <c r="GO7" s="145"/>
      <c r="GP7" s="29"/>
      <c r="GQ7" s="80" t="s">
        <v>89</v>
      </c>
      <c r="GR7" s="145"/>
      <c r="GS7" s="81" t="s">
        <v>90</v>
      </c>
      <c r="GT7" s="145"/>
      <c r="GU7" s="22"/>
      <c r="GV7" s="54" t="s">
        <v>91</v>
      </c>
      <c r="GW7" s="54" t="s">
        <v>92</v>
      </c>
      <c r="GX7" s="22"/>
      <c r="GY7" s="145"/>
      <c r="GZ7" s="145"/>
      <c r="HA7" s="145"/>
      <c r="HB7" s="145"/>
      <c r="HC7" s="22"/>
      <c r="HD7" s="73" t="s">
        <v>93</v>
      </c>
      <c r="HE7" s="73"/>
      <c r="HF7" s="73"/>
      <c r="HG7" s="73"/>
      <c r="HH7" s="73"/>
      <c r="HI7" s="73"/>
      <c r="HJ7" s="145"/>
      <c r="HK7" s="74">
        <v>0.2</v>
      </c>
      <c r="HL7" s="29"/>
      <c r="HM7" s="75" t="s">
        <v>63</v>
      </c>
      <c r="HN7" s="75"/>
      <c r="HO7" s="75"/>
      <c r="HP7" s="75"/>
      <c r="HQ7" s="75"/>
      <c r="HR7" s="75"/>
      <c r="HS7" s="145"/>
      <c r="HT7" s="34">
        <v>0.1</v>
      </c>
      <c r="HU7" s="29"/>
      <c r="HV7" s="76" t="s">
        <v>94</v>
      </c>
      <c r="HW7" s="76" t="s">
        <v>95</v>
      </c>
      <c r="HX7" s="76" t="s">
        <v>95</v>
      </c>
      <c r="HY7" s="76" t="s">
        <v>95</v>
      </c>
      <c r="HZ7" s="76"/>
      <c r="IA7" s="76"/>
      <c r="IB7" s="145"/>
      <c r="IC7" s="77">
        <v>0.35</v>
      </c>
      <c r="ID7" s="29"/>
      <c r="IE7" s="78" t="s">
        <v>96</v>
      </c>
      <c r="IF7" s="78" t="s">
        <v>94</v>
      </c>
      <c r="IG7" s="78" t="s">
        <v>97</v>
      </c>
      <c r="IH7" s="78"/>
      <c r="II7" s="78"/>
      <c r="IJ7" s="78"/>
      <c r="IK7" s="145"/>
      <c r="IL7" s="79">
        <v>0.35</v>
      </c>
      <c r="IM7" s="29"/>
      <c r="IN7" s="145"/>
      <c r="IO7" s="29"/>
      <c r="IP7" s="80" t="s">
        <v>89</v>
      </c>
      <c r="IQ7" s="145"/>
      <c r="IR7" s="81" t="s">
        <v>90</v>
      </c>
      <c r="IS7" s="145"/>
      <c r="IT7" s="22"/>
      <c r="IU7" s="54" t="s">
        <v>91</v>
      </c>
      <c r="IV7" s="54" t="s">
        <v>92</v>
      </c>
      <c r="IW7" s="22"/>
      <c r="IX7" s="145"/>
      <c r="IY7" s="145"/>
      <c r="IZ7" s="145"/>
      <c r="JA7" s="145"/>
      <c r="JB7" s="22"/>
      <c r="JC7" s="145"/>
      <c r="JD7" s="145"/>
      <c r="JE7" s="145"/>
      <c r="JF7" s="145"/>
      <c r="JG7" s="145"/>
      <c r="JH7" s="145"/>
      <c r="JI7" s="145"/>
      <c r="JJ7" s="145"/>
      <c r="JK7" s="145"/>
      <c r="JL7" s="145"/>
      <c r="JM7" s="145"/>
    </row>
    <row r="8" spans="1:273" ht="15">
      <c r="A8" s="82">
        <v>1</v>
      </c>
      <c r="B8" s="83" t="s">
        <v>98</v>
      </c>
      <c r="C8" s="84">
        <v>1714305260</v>
      </c>
      <c r="D8" s="84">
        <v>991321426</v>
      </c>
      <c r="E8" s="85" t="s">
        <v>99</v>
      </c>
      <c r="F8" s="85" t="s">
        <v>137</v>
      </c>
      <c r="G8" s="85" t="str">
        <f>CONCATENATE("(","'",C8,"'",",","'")</f>
        <v>('1714305260','</v>
      </c>
      <c r="H8" s="86" t="s">
        <v>100</v>
      </c>
      <c r="I8" s="87" t="s">
        <v>101</v>
      </c>
      <c r="J8" s="88">
        <f t="shared" ref="J8:J23" si="3">SUM(P8:AY8)</f>
        <v>40</v>
      </c>
      <c r="K8" s="89">
        <f t="shared" ref="K8:K23" si="4">(J8*100)/$J$7</f>
        <v>100</v>
      </c>
      <c r="L8" s="90">
        <f t="shared" ref="L8:L23" si="5">SUM(AZ8:BW8)</f>
        <v>30</v>
      </c>
      <c r="M8" s="90">
        <f t="shared" ref="M8:M23" si="6">(L8*100)/$L$7</f>
        <v>100</v>
      </c>
      <c r="N8" s="91">
        <f t="shared" si="2"/>
        <v>70</v>
      </c>
      <c r="O8" s="92">
        <f t="shared" ref="O8:O23" si="7">(K8+M8)/2</f>
        <v>100</v>
      </c>
      <c r="P8" s="93"/>
      <c r="Q8" s="93">
        <v>3</v>
      </c>
      <c r="R8" s="93">
        <v>1</v>
      </c>
      <c r="S8" s="93">
        <v>3</v>
      </c>
      <c r="T8" s="93">
        <v>3</v>
      </c>
      <c r="U8" s="93"/>
      <c r="V8" s="93"/>
      <c r="W8" s="93">
        <v>3</v>
      </c>
      <c r="X8" s="93">
        <v>1</v>
      </c>
      <c r="Y8" s="93">
        <v>3</v>
      </c>
      <c r="Z8" s="93">
        <v>3</v>
      </c>
      <c r="AA8" s="93"/>
      <c r="AB8" s="93"/>
      <c r="AC8" s="93">
        <v>3</v>
      </c>
      <c r="AD8" s="93">
        <v>1</v>
      </c>
      <c r="AE8" s="93">
        <v>3</v>
      </c>
      <c r="AF8" s="93">
        <v>3</v>
      </c>
      <c r="AG8" s="93"/>
      <c r="AH8" s="93"/>
      <c r="AI8" s="93">
        <v>3</v>
      </c>
      <c r="AJ8" s="93">
        <v>1</v>
      </c>
      <c r="AK8" s="93">
        <v>3</v>
      </c>
      <c r="AL8" s="93">
        <v>3</v>
      </c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>
        <v>3</v>
      </c>
      <c r="BB8" s="93">
        <v>1</v>
      </c>
      <c r="BC8" s="93">
        <v>3</v>
      </c>
      <c r="BD8" s="93">
        <v>3</v>
      </c>
      <c r="BE8" s="93"/>
      <c r="BF8" s="93"/>
      <c r="BG8" s="93">
        <v>3</v>
      </c>
      <c r="BH8" s="93">
        <v>1</v>
      </c>
      <c r="BI8" s="93">
        <v>3</v>
      </c>
      <c r="BJ8" s="93">
        <v>3</v>
      </c>
      <c r="BK8" s="93"/>
      <c r="BL8" s="93"/>
      <c r="BM8" s="93">
        <v>3</v>
      </c>
      <c r="BN8" s="93">
        <v>1</v>
      </c>
      <c r="BO8" s="93">
        <v>3</v>
      </c>
      <c r="BP8" s="93">
        <v>3</v>
      </c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3"/>
      <c r="CE8" s="93"/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3"/>
      <c r="CX8" s="93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4"/>
      <c r="FE8" s="95">
        <v>100</v>
      </c>
      <c r="FF8" s="95"/>
      <c r="FG8" s="95"/>
      <c r="FH8" s="95"/>
      <c r="FI8" s="96"/>
      <c r="FJ8" s="96"/>
      <c r="FK8" s="95">
        <f t="shared" ref="FK8:FK23" si="8">AVERAGE(FE8:FJ8)</f>
        <v>100</v>
      </c>
      <c r="FL8" s="95">
        <f t="shared" ref="FL8:FL23" si="9">FK8*$FL$7</f>
        <v>10</v>
      </c>
      <c r="FM8" s="97">
        <v>1</v>
      </c>
      <c r="FN8" s="98">
        <v>100</v>
      </c>
      <c r="FO8" s="98"/>
      <c r="FP8" s="98"/>
      <c r="FQ8" s="98"/>
      <c r="FR8" s="98"/>
      <c r="FS8" s="98"/>
      <c r="FT8" s="99">
        <f t="shared" ref="FT8:FT23" si="10">AVERAGE(FN8:FS8)</f>
        <v>100</v>
      </c>
      <c r="FU8" s="99">
        <f t="shared" ref="FU8:FU23" si="11">FT8*$FU$7</f>
        <v>10</v>
      </c>
      <c r="FV8" s="100"/>
      <c r="FW8" s="101">
        <v>100</v>
      </c>
      <c r="FX8" s="101">
        <v>100</v>
      </c>
      <c r="FY8" s="101">
        <v>75</v>
      </c>
      <c r="FZ8" s="101">
        <v>94</v>
      </c>
      <c r="GA8" s="101">
        <v>50.8</v>
      </c>
      <c r="GB8" s="101"/>
      <c r="GC8" s="102">
        <f t="shared" ref="GC8:GC23" si="12">AVERAGE(FW8:GB8)</f>
        <v>83.960000000000008</v>
      </c>
      <c r="GD8" s="102">
        <f t="shared" ref="GD8:GD23" si="13">GC8*$GD$7</f>
        <v>29.385999999999999</v>
      </c>
      <c r="GE8" s="100"/>
      <c r="GF8" s="103">
        <v>80</v>
      </c>
      <c r="GG8" s="104">
        <v>60</v>
      </c>
      <c r="GH8" s="104"/>
      <c r="GI8" s="104"/>
      <c r="GJ8" s="104"/>
      <c r="GK8" s="104"/>
      <c r="GL8" s="103">
        <f t="shared" ref="GL8:GL23" si="14">AVERAGE(GF8:GK8)</f>
        <v>70</v>
      </c>
      <c r="GM8" s="103">
        <f t="shared" ref="GM8:GM23" si="15">GL8*$GM$7</f>
        <v>31.5</v>
      </c>
      <c r="GN8" s="100"/>
      <c r="GO8" s="82" t="str">
        <f t="shared" ref="GO8:GO23" si="16">IF(AND(GW8&gt;=33.25,HB8&gt;=69.51),"SI","NO")</f>
        <v>NO</v>
      </c>
      <c r="GP8" s="100"/>
      <c r="GQ8" s="105">
        <v>37.5</v>
      </c>
      <c r="GR8" s="105" t="str">
        <f t="shared" ref="GR8:GR23" si="17">IF(AND(GQ8&lt;69.51,GW8&gt;=24.5,HB8&gt;=69.51),"SI","NO")</f>
        <v>SI</v>
      </c>
      <c r="GS8" s="105">
        <v>46</v>
      </c>
      <c r="GT8" s="105">
        <f t="shared" ref="GT8:GT23" si="18">AVERAGE(GQ8,GS8)</f>
        <v>41.75</v>
      </c>
      <c r="GU8" s="100"/>
      <c r="GV8" s="106">
        <f t="shared" ref="GV8:GV23" si="19">(GT8*15)/100</f>
        <v>6.2625000000000002</v>
      </c>
      <c r="GW8" s="106">
        <f t="shared" ref="GW8:GW23" si="20">((GM8+GD8+FU8+FL8)*35)/100</f>
        <v>28.310099999999998</v>
      </c>
      <c r="GX8" s="100"/>
      <c r="GY8" s="107" t="str">
        <f t="shared" ref="GY8:GY23" si="21">B8</f>
        <v>AGUIRRE FLORES GEOVANNY GABRIEL</v>
      </c>
      <c r="GZ8" s="108">
        <f t="shared" ref="GZ8:GZ23" si="22">TRUNC(ROUND((GV8+GW8),2),2)</f>
        <v>34.57</v>
      </c>
      <c r="HA8" s="82">
        <f t="shared" ref="HA8:HA23" si="23">J8</f>
        <v>40</v>
      </c>
      <c r="HB8" s="108">
        <f t="shared" ref="HB8:HB23" si="24">TRUNC(ROUND(K8,2),2)</f>
        <v>100</v>
      </c>
      <c r="HC8" s="100"/>
      <c r="HD8" s="109">
        <v>90</v>
      </c>
      <c r="HE8" s="109"/>
      <c r="HF8" s="109"/>
      <c r="HG8" s="109"/>
      <c r="HH8" s="109"/>
      <c r="HI8" s="109"/>
      <c r="HJ8" s="95">
        <f t="shared" ref="HJ8:HJ23" si="25">AVERAGE(HD8:HI8)</f>
        <v>90</v>
      </c>
      <c r="HK8" s="95">
        <f t="shared" ref="HK8:HK23" si="26">HJ8*$HK$7</f>
        <v>18</v>
      </c>
      <c r="HL8" s="97"/>
      <c r="HM8" s="98">
        <v>100</v>
      </c>
      <c r="HN8" s="98"/>
      <c r="HO8" s="98"/>
      <c r="HP8" s="98"/>
      <c r="HQ8" s="98"/>
      <c r="HR8" s="98"/>
      <c r="HS8" s="99">
        <f t="shared" ref="HS8:HS23" si="27">AVERAGE(HM8:HR8)</f>
        <v>100</v>
      </c>
      <c r="HT8" s="99">
        <f t="shared" ref="HT8:HT23" si="28">HS8*$HT$7</f>
        <v>10</v>
      </c>
      <c r="HU8" s="100"/>
      <c r="HV8" s="110">
        <v>100</v>
      </c>
      <c r="HW8" s="110">
        <v>100</v>
      </c>
      <c r="HX8" s="110">
        <v>100</v>
      </c>
      <c r="HY8" s="110">
        <v>100</v>
      </c>
      <c r="HZ8" s="110"/>
      <c r="IA8" s="111"/>
      <c r="IB8" s="111">
        <f t="shared" ref="IB8:IB23" si="29">AVERAGE(HV8:IA8)</f>
        <v>100</v>
      </c>
      <c r="IC8" s="111">
        <f t="shared" ref="IC8:IC23" si="30">IB8*$IC$7</f>
        <v>35</v>
      </c>
      <c r="ID8" s="100"/>
      <c r="IE8" s="103">
        <v>44.5</v>
      </c>
      <c r="IF8" s="103">
        <v>100</v>
      </c>
      <c r="IG8" s="103">
        <v>87.5</v>
      </c>
      <c r="IH8" s="103"/>
      <c r="II8" s="103"/>
      <c r="IJ8" s="103"/>
      <c r="IK8" s="103">
        <f t="shared" ref="IK8:IK23" si="31">AVERAGE(IE8:IJ8)</f>
        <v>77.333333333333329</v>
      </c>
      <c r="IL8" s="103">
        <f t="shared" ref="IL8:IL23" si="32">IK8*$IL$7</f>
        <v>27.066666666666663</v>
      </c>
      <c r="IM8" s="100"/>
      <c r="IN8" s="82" t="str">
        <f t="shared" ref="IN8:IN23" si="33">IF(AND(IV8&gt;=33.25,JA8&gt;=69.51),"SI","NO")</f>
        <v>NO</v>
      </c>
      <c r="IO8" s="100"/>
      <c r="IP8" s="105">
        <v>100</v>
      </c>
      <c r="IQ8" s="105" t="str">
        <f t="shared" ref="IQ8:IQ23" si="34">IF(AND(IP8&lt;69.51,IV8&gt;=24.5,JA8&gt;=69.51),"SI","NO")</f>
        <v>NO</v>
      </c>
      <c r="IR8" s="105"/>
      <c r="IS8" s="105">
        <f t="shared" ref="IS8:IS23" si="35">AVERAGE(IP8,IR8)</f>
        <v>100</v>
      </c>
      <c r="IT8" s="100"/>
      <c r="IU8" s="82">
        <f t="shared" ref="IU8:IU23" si="36">(IS8*15)/100</f>
        <v>15</v>
      </c>
      <c r="IV8" s="82">
        <f t="shared" ref="IV8:IV23" si="37">((IL8+IC8+HT8+HK8)*35)/100</f>
        <v>31.52333333333333</v>
      </c>
      <c r="IW8" s="100"/>
      <c r="IX8" s="82" t="str">
        <f t="shared" ref="IX8:IX23" si="38">B8</f>
        <v>AGUIRRE FLORES GEOVANNY GABRIEL</v>
      </c>
      <c r="IY8" s="108">
        <f t="shared" ref="IY8:IY23" si="39">TRUNC(ROUND((IU8+IV8),2),2)</f>
        <v>46.52</v>
      </c>
      <c r="IZ8" s="82">
        <f t="shared" ref="IZ8:IZ23" si="40">L8</f>
        <v>30</v>
      </c>
      <c r="JA8" s="108">
        <f t="shared" ref="JA8:JA23" si="41">TRUNC(ROUND(M8,2),2)</f>
        <v>100</v>
      </c>
      <c r="JB8" s="100"/>
      <c r="JC8" s="82" t="str">
        <f t="shared" ref="JC8:JC23" si="42">B8</f>
        <v>AGUIRRE FLORES GEOVANNY GABRIEL</v>
      </c>
      <c r="JD8" s="108">
        <f t="shared" ref="JD8:JF8" si="43">GZ8</f>
        <v>34.57</v>
      </c>
      <c r="JE8" s="82">
        <f t="shared" si="43"/>
        <v>40</v>
      </c>
      <c r="JF8" s="108">
        <f t="shared" si="43"/>
        <v>100</v>
      </c>
      <c r="JG8" s="108">
        <f t="shared" ref="JG8:JI8" si="44">IY8</f>
        <v>46.52</v>
      </c>
      <c r="JH8" s="82">
        <f t="shared" si="44"/>
        <v>30</v>
      </c>
      <c r="JI8" s="108">
        <f t="shared" si="44"/>
        <v>100</v>
      </c>
      <c r="JJ8" s="108">
        <f t="shared" ref="JJ8:JK8" si="45">JD8+JG8</f>
        <v>81.09</v>
      </c>
      <c r="JK8" s="82">
        <f t="shared" si="45"/>
        <v>70</v>
      </c>
      <c r="JL8" s="82">
        <f t="shared" ref="JL8:JL23" si="46">(JF8+JI8)/2</f>
        <v>100</v>
      </c>
      <c r="JM8" s="112" t="str">
        <f t="shared" ref="JM8:JM23" si="47">IF(AND(JJ8&gt;=69.51,JL8&gt;=69.51),"APROBADO","REPROBADO")</f>
        <v>APROBADO</v>
      </c>
    </row>
    <row r="9" spans="1:273" ht="15">
      <c r="A9" s="82">
        <v>2</v>
      </c>
      <c r="B9" s="113" t="s">
        <v>102</v>
      </c>
      <c r="C9" s="114">
        <v>1736870660</v>
      </c>
      <c r="D9" s="114">
        <v>985344539</v>
      </c>
      <c r="E9" s="115" t="s">
        <v>103</v>
      </c>
      <c r="F9" s="115"/>
      <c r="G9" s="115"/>
      <c r="H9" s="115" t="s">
        <v>104</v>
      </c>
      <c r="I9" s="116" t="s">
        <v>101</v>
      </c>
      <c r="J9" s="88">
        <f t="shared" si="3"/>
        <v>40</v>
      </c>
      <c r="K9" s="89">
        <f t="shared" si="4"/>
        <v>100</v>
      </c>
      <c r="L9" s="90">
        <f t="shared" si="5"/>
        <v>30</v>
      </c>
      <c r="M9" s="90">
        <f t="shared" si="6"/>
        <v>100</v>
      </c>
      <c r="N9" s="91">
        <f t="shared" si="2"/>
        <v>70</v>
      </c>
      <c r="O9" s="92">
        <f t="shared" si="7"/>
        <v>100</v>
      </c>
      <c r="P9" s="117"/>
      <c r="Q9" s="93">
        <v>3</v>
      </c>
      <c r="R9" s="93">
        <v>1</v>
      </c>
      <c r="S9" s="93">
        <v>3</v>
      </c>
      <c r="T9" s="93">
        <v>3</v>
      </c>
      <c r="U9" s="118"/>
      <c r="V9" s="118"/>
      <c r="W9" s="93">
        <v>3</v>
      </c>
      <c r="X9" s="93">
        <v>1</v>
      </c>
      <c r="Y9" s="93">
        <v>3</v>
      </c>
      <c r="Z9" s="93">
        <v>3</v>
      </c>
      <c r="AA9" s="117"/>
      <c r="AB9" s="117"/>
      <c r="AC9" s="93">
        <v>3</v>
      </c>
      <c r="AD9" s="93">
        <v>1</v>
      </c>
      <c r="AE9" s="93">
        <v>3</v>
      </c>
      <c r="AF9" s="93">
        <v>3</v>
      </c>
      <c r="AG9" s="117"/>
      <c r="AH9" s="117"/>
      <c r="AI9" s="93">
        <v>3</v>
      </c>
      <c r="AJ9" s="93">
        <v>1</v>
      </c>
      <c r="AK9" s="93">
        <v>3</v>
      </c>
      <c r="AL9" s="93">
        <v>3</v>
      </c>
      <c r="AM9" s="117"/>
      <c r="AN9" s="117"/>
      <c r="AO9" s="93"/>
      <c r="AP9" s="93"/>
      <c r="AQ9" s="93"/>
      <c r="AR9" s="119"/>
      <c r="AS9" s="120"/>
      <c r="AT9" s="117"/>
      <c r="AU9" s="93"/>
      <c r="AV9" s="93"/>
      <c r="AW9" s="93"/>
      <c r="AX9" s="119"/>
      <c r="AY9" s="117"/>
      <c r="AZ9" s="117"/>
      <c r="BA9" s="93">
        <v>3</v>
      </c>
      <c r="BB9" s="93">
        <v>1</v>
      </c>
      <c r="BC9" s="93">
        <v>3</v>
      </c>
      <c r="BD9" s="93">
        <v>3</v>
      </c>
      <c r="BE9" s="117"/>
      <c r="BF9" s="117"/>
      <c r="BG9" s="93">
        <v>3</v>
      </c>
      <c r="BH9" s="93">
        <v>1</v>
      </c>
      <c r="BI9" s="93">
        <v>3</v>
      </c>
      <c r="BJ9" s="93">
        <v>3</v>
      </c>
      <c r="BK9" s="117"/>
      <c r="BL9" s="117"/>
      <c r="BM9" s="93">
        <v>3</v>
      </c>
      <c r="BN9" s="93">
        <v>1</v>
      </c>
      <c r="BO9" s="93">
        <v>3</v>
      </c>
      <c r="BP9" s="93">
        <v>3</v>
      </c>
      <c r="BQ9" s="117"/>
      <c r="BR9" s="117"/>
      <c r="BS9" s="93"/>
      <c r="BT9" s="93"/>
      <c r="BU9" s="93"/>
      <c r="BV9" s="117"/>
      <c r="BW9" s="117"/>
      <c r="BX9" s="117"/>
      <c r="BY9" s="93"/>
      <c r="BZ9" s="93"/>
      <c r="CA9" s="93"/>
      <c r="CB9" s="121"/>
      <c r="CC9" s="121"/>
      <c r="CD9" s="117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7"/>
      <c r="CX9" s="117"/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3"/>
      <c r="FC9" s="93"/>
      <c r="FD9" s="94"/>
      <c r="FE9" s="95">
        <v>100</v>
      </c>
      <c r="FF9" s="95"/>
      <c r="FG9" s="95"/>
      <c r="FH9" s="95"/>
      <c r="FI9" s="96"/>
      <c r="FJ9" s="96"/>
      <c r="FK9" s="95">
        <f t="shared" si="8"/>
        <v>100</v>
      </c>
      <c r="FL9" s="95">
        <f t="shared" si="9"/>
        <v>10</v>
      </c>
      <c r="FM9" s="100"/>
      <c r="FN9" s="98">
        <v>100</v>
      </c>
      <c r="FO9" s="98"/>
      <c r="FP9" s="98"/>
      <c r="FQ9" s="98"/>
      <c r="FR9" s="98"/>
      <c r="FS9" s="98"/>
      <c r="FT9" s="99">
        <f t="shared" si="10"/>
        <v>100</v>
      </c>
      <c r="FU9" s="99">
        <f t="shared" si="11"/>
        <v>10</v>
      </c>
      <c r="FV9" s="100"/>
      <c r="FW9" s="101">
        <v>100</v>
      </c>
      <c r="FX9" s="101">
        <v>100</v>
      </c>
      <c r="FY9" s="101">
        <v>100</v>
      </c>
      <c r="FZ9" s="101">
        <v>94</v>
      </c>
      <c r="GA9" s="101">
        <v>100</v>
      </c>
      <c r="GB9" s="101"/>
      <c r="GC9" s="102">
        <f t="shared" si="12"/>
        <v>98.8</v>
      </c>
      <c r="GD9" s="102">
        <f t="shared" si="13"/>
        <v>34.58</v>
      </c>
      <c r="GE9" s="100"/>
      <c r="GF9" s="103">
        <v>100</v>
      </c>
      <c r="GG9" s="104">
        <v>100</v>
      </c>
      <c r="GH9" s="104"/>
      <c r="GI9" s="104"/>
      <c r="GJ9" s="104"/>
      <c r="GK9" s="104"/>
      <c r="GL9" s="103">
        <f t="shared" si="14"/>
        <v>100</v>
      </c>
      <c r="GM9" s="103">
        <f t="shared" si="15"/>
        <v>45</v>
      </c>
      <c r="GN9" s="100"/>
      <c r="GO9" s="82" t="str">
        <f t="shared" si="16"/>
        <v>SI</v>
      </c>
      <c r="GP9" s="100"/>
      <c r="GQ9" s="105">
        <v>60.5</v>
      </c>
      <c r="GR9" s="105" t="str">
        <f t="shared" si="17"/>
        <v>SI</v>
      </c>
      <c r="GS9" s="105">
        <v>72.5</v>
      </c>
      <c r="GT9" s="105">
        <f t="shared" si="18"/>
        <v>66.5</v>
      </c>
      <c r="GU9" s="100"/>
      <c r="GV9" s="106">
        <f t="shared" si="19"/>
        <v>9.9749999999999996</v>
      </c>
      <c r="GW9" s="106">
        <f t="shared" si="20"/>
        <v>34.852999999999994</v>
      </c>
      <c r="GX9" s="100"/>
      <c r="GY9" s="107" t="str">
        <f t="shared" si="21"/>
        <v>CAJILEMA CUJI ARMANDO TELMO</v>
      </c>
      <c r="GZ9" s="108">
        <f t="shared" si="22"/>
        <v>44.83</v>
      </c>
      <c r="HA9" s="82">
        <f t="shared" si="23"/>
        <v>40</v>
      </c>
      <c r="HB9" s="108">
        <f t="shared" si="24"/>
        <v>100</v>
      </c>
      <c r="HC9" s="100"/>
      <c r="HD9" s="109">
        <v>100</v>
      </c>
      <c r="HE9" s="109"/>
      <c r="HF9" s="109"/>
      <c r="HG9" s="109"/>
      <c r="HH9" s="109"/>
      <c r="HI9" s="109"/>
      <c r="HJ9" s="95">
        <f t="shared" si="25"/>
        <v>100</v>
      </c>
      <c r="HK9" s="95">
        <f t="shared" si="26"/>
        <v>20</v>
      </c>
      <c r="HL9" s="100"/>
      <c r="HM9" s="98">
        <v>100</v>
      </c>
      <c r="HN9" s="98"/>
      <c r="HO9" s="98"/>
      <c r="HP9" s="98"/>
      <c r="HQ9" s="98"/>
      <c r="HR9" s="98"/>
      <c r="HS9" s="99">
        <f t="shared" si="27"/>
        <v>100</v>
      </c>
      <c r="HT9" s="99">
        <f t="shared" si="28"/>
        <v>10</v>
      </c>
      <c r="HU9" s="100"/>
      <c r="HV9" s="110">
        <v>100</v>
      </c>
      <c r="HW9" s="110">
        <v>100</v>
      </c>
      <c r="HX9" s="110">
        <v>100</v>
      </c>
      <c r="HY9" s="110">
        <v>100</v>
      </c>
      <c r="HZ9" s="110"/>
      <c r="IA9" s="111"/>
      <c r="IB9" s="111">
        <f t="shared" si="29"/>
        <v>100</v>
      </c>
      <c r="IC9" s="111">
        <f t="shared" si="30"/>
        <v>35</v>
      </c>
      <c r="ID9" s="100"/>
      <c r="IE9" s="103">
        <v>81.5</v>
      </c>
      <c r="IF9" s="103">
        <v>100</v>
      </c>
      <c r="IG9" s="103">
        <v>52.5</v>
      </c>
      <c r="IH9" s="103"/>
      <c r="II9" s="103"/>
      <c r="IJ9" s="103"/>
      <c r="IK9" s="103">
        <f t="shared" si="31"/>
        <v>78</v>
      </c>
      <c r="IL9" s="103">
        <f t="shared" si="32"/>
        <v>27.299999999999997</v>
      </c>
      <c r="IM9" s="100"/>
      <c r="IN9" s="82" t="str">
        <f t="shared" si="33"/>
        <v>NO</v>
      </c>
      <c r="IO9" s="100"/>
      <c r="IP9" s="105">
        <v>100</v>
      </c>
      <c r="IQ9" s="105" t="str">
        <f t="shared" si="34"/>
        <v>NO</v>
      </c>
      <c r="IR9" s="105"/>
      <c r="IS9" s="105">
        <f t="shared" si="35"/>
        <v>100</v>
      </c>
      <c r="IT9" s="100"/>
      <c r="IU9" s="82">
        <f t="shared" si="36"/>
        <v>15</v>
      </c>
      <c r="IV9" s="82">
        <f t="shared" si="37"/>
        <v>32.305</v>
      </c>
      <c r="IW9" s="100"/>
      <c r="IX9" s="82" t="str">
        <f t="shared" si="38"/>
        <v>CAJILEMA CUJI ARMANDO TELMO</v>
      </c>
      <c r="IY9" s="108">
        <f t="shared" si="39"/>
        <v>47.31</v>
      </c>
      <c r="IZ9" s="82">
        <f t="shared" si="40"/>
        <v>30</v>
      </c>
      <c r="JA9" s="108">
        <f t="shared" si="41"/>
        <v>100</v>
      </c>
      <c r="JB9" s="100"/>
      <c r="JC9" s="82" t="str">
        <f t="shared" si="42"/>
        <v>CAJILEMA CUJI ARMANDO TELMO</v>
      </c>
      <c r="JD9" s="108">
        <f t="shared" ref="JD9:JF9" si="48">GZ9</f>
        <v>44.83</v>
      </c>
      <c r="JE9" s="82">
        <f t="shared" si="48"/>
        <v>40</v>
      </c>
      <c r="JF9" s="108">
        <f t="shared" si="48"/>
        <v>100</v>
      </c>
      <c r="JG9" s="108">
        <f t="shared" ref="JG9:JI9" si="49">IY9</f>
        <v>47.31</v>
      </c>
      <c r="JH9" s="82">
        <f t="shared" si="49"/>
        <v>30</v>
      </c>
      <c r="JI9" s="108">
        <f t="shared" si="49"/>
        <v>100</v>
      </c>
      <c r="JJ9" s="108">
        <f t="shared" ref="JJ9:JK9" si="50">JD9+JG9</f>
        <v>92.14</v>
      </c>
      <c r="JK9" s="82">
        <f t="shared" si="50"/>
        <v>70</v>
      </c>
      <c r="JL9" s="82">
        <f t="shared" si="46"/>
        <v>100</v>
      </c>
      <c r="JM9" s="112" t="str">
        <f t="shared" si="47"/>
        <v>APROBADO</v>
      </c>
    </row>
    <row r="10" spans="1:273" ht="15">
      <c r="A10" s="82">
        <v>3</v>
      </c>
      <c r="B10" s="113" t="s">
        <v>105</v>
      </c>
      <c r="C10" s="114">
        <v>1728227687</v>
      </c>
      <c r="D10" s="114">
        <v>986389699</v>
      </c>
      <c r="E10" s="115" t="s">
        <v>106</v>
      </c>
      <c r="F10" s="115"/>
      <c r="G10" s="115"/>
      <c r="H10" s="115" t="s">
        <v>104</v>
      </c>
      <c r="I10" s="116" t="s">
        <v>101</v>
      </c>
      <c r="J10" s="88">
        <f t="shared" si="3"/>
        <v>40</v>
      </c>
      <c r="K10" s="89">
        <f t="shared" si="4"/>
        <v>100</v>
      </c>
      <c r="L10" s="90">
        <f t="shared" si="5"/>
        <v>30</v>
      </c>
      <c r="M10" s="90">
        <f t="shared" si="6"/>
        <v>100</v>
      </c>
      <c r="N10" s="91">
        <f t="shared" si="2"/>
        <v>70</v>
      </c>
      <c r="O10" s="92">
        <f t="shared" si="7"/>
        <v>100</v>
      </c>
      <c r="P10" s="117"/>
      <c r="Q10" s="93">
        <v>3</v>
      </c>
      <c r="R10" s="93">
        <v>1</v>
      </c>
      <c r="S10" s="93">
        <v>3</v>
      </c>
      <c r="T10" s="93">
        <v>3</v>
      </c>
      <c r="U10" s="118"/>
      <c r="V10" s="118"/>
      <c r="W10" s="93">
        <v>3</v>
      </c>
      <c r="X10" s="93">
        <v>1</v>
      </c>
      <c r="Y10" s="93">
        <v>3</v>
      </c>
      <c r="Z10" s="93">
        <v>3</v>
      </c>
      <c r="AA10" s="117"/>
      <c r="AB10" s="117"/>
      <c r="AC10" s="93">
        <v>3</v>
      </c>
      <c r="AD10" s="93">
        <v>1</v>
      </c>
      <c r="AE10" s="93">
        <v>3</v>
      </c>
      <c r="AF10" s="93">
        <v>3</v>
      </c>
      <c r="AG10" s="117"/>
      <c r="AH10" s="117"/>
      <c r="AI10" s="93">
        <v>3</v>
      </c>
      <c r="AJ10" s="93">
        <v>1</v>
      </c>
      <c r="AK10" s="93">
        <v>3</v>
      </c>
      <c r="AL10" s="93">
        <v>3</v>
      </c>
      <c r="AM10" s="117"/>
      <c r="AN10" s="117"/>
      <c r="AO10" s="93"/>
      <c r="AP10" s="93"/>
      <c r="AQ10" s="93"/>
      <c r="AR10" s="119"/>
      <c r="AS10" s="120"/>
      <c r="AT10" s="117"/>
      <c r="AU10" s="93"/>
      <c r="AV10" s="93"/>
      <c r="AW10" s="93"/>
      <c r="AX10" s="119"/>
      <c r="AY10" s="117"/>
      <c r="AZ10" s="117"/>
      <c r="BA10" s="93">
        <v>3</v>
      </c>
      <c r="BB10" s="93">
        <v>1</v>
      </c>
      <c r="BC10" s="93">
        <v>3</v>
      </c>
      <c r="BD10" s="93">
        <v>3</v>
      </c>
      <c r="BE10" s="117"/>
      <c r="BF10" s="117"/>
      <c r="BG10" s="93">
        <v>3</v>
      </c>
      <c r="BH10" s="93">
        <v>1</v>
      </c>
      <c r="BI10" s="93">
        <v>3</v>
      </c>
      <c r="BJ10" s="93">
        <v>3</v>
      </c>
      <c r="BK10" s="117"/>
      <c r="BL10" s="117"/>
      <c r="BM10" s="93">
        <v>3</v>
      </c>
      <c r="BN10" s="93">
        <v>1</v>
      </c>
      <c r="BO10" s="93">
        <v>3</v>
      </c>
      <c r="BP10" s="93">
        <v>3</v>
      </c>
      <c r="BQ10" s="117"/>
      <c r="BR10" s="117"/>
      <c r="BS10" s="93"/>
      <c r="BT10" s="93"/>
      <c r="BU10" s="93"/>
      <c r="BV10" s="117"/>
      <c r="BW10" s="117"/>
      <c r="BX10" s="117"/>
      <c r="BY10" s="93"/>
      <c r="BZ10" s="93"/>
      <c r="CA10" s="93"/>
      <c r="CB10" s="121"/>
      <c r="CC10" s="121"/>
      <c r="CD10" s="117"/>
      <c r="CE10" s="117"/>
      <c r="CF10" s="117"/>
      <c r="CG10" s="117"/>
      <c r="CH10" s="117"/>
      <c r="CI10" s="117"/>
      <c r="CJ10" s="117"/>
      <c r="CK10" s="117"/>
      <c r="CL10" s="117"/>
      <c r="CM10" s="117"/>
      <c r="CN10" s="117"/>
      <c r="CO10" s="117"/>
      <c r="CP10" s="117"/>
      <c r="CQ10" s="117"/>
      <c r="CR10" s="117"/>
      <c r="CS10" s="117"/>
      <c r="CT10" s="117"/>
      <c r="CU10" s="117"/>
      <c r="CV10" s="117"/>
      <c r="CW10" s="117"/>
      <c r="CX10" s="117"/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4"/>
      <c r="FE10" s="95">
        <v>100</v>
      </c>
      <c r="FF10" s="95"/>
      <c r="FG10" s="95"/>
      <c r="FH10" s="95"/>
      <c r="FI10" s="96"/>
      <c r="FJ10" s="96"/>
      <c r="FK10" s="95">
        <f t="shared" si="8"/>
        <v>100</v>
      </c>
      <c r="FL10" s="95">
        <f t="shared" si="9"/>
        <v>10</v>
      </c>
      <c r="FM10" s="100"/>
      <c r="FN10" s="98">
        <v>100</v>
      </c>
      <c r="FO10" s="98"/>
      <c r="FP10" s="98"/>
      <c r="FQ10" s="98"/>
      <c r="FR10" s="98"/>
      <c r="FS10" s="98"/>
      <c r="FT10" s="99">
        <f t="shared" si="10"/>
        <v>100</v>
      </c>
      <c r="FU10" s="99">
        <f t="shared" si="11"/>
        <v>10</v>
      </c>
      <c r="FV10" s="100"/>
      <c r="FW10" s="101">
        <v>100</v>
      </c>
      <c r="FX10" s="101">
        <v>100</v>
      </c>
      <c r="FY10" s="101">
        <v>100</v>
      </c>
      <c r="FZ10" s="101">
        <v>100</v>
      </c>
      <c r="GA10" s="101">
        <v>100</v>
      </c>
      <c r="GB10" s="101"/>
      <c r="GC10" s="102">
        <f t="shared" si="12"/>
        <v>100</v>
      </c>
      <c r="GD10" s="102">
        <f t="shared" si="13"/>
        <v>35</v>
      </c>
      <c r="GE10" s="100"/>
      <c r="GF10" s="103">
        <v>100</v>
      </c>
      <c r="GG10" s="104">
        <v>70</v>
      </c>
      <c r="GH10" s="104"/>
      <c r="GI10" s="104"/>
      <c r="GJ10" s="104"/>
      <c r="GK10" s="104"/>
      <c r="GL10" s="103">
        <f t="shared" si="14"/>
        <v>85</v>
      </c>
      <c r="GM10" s="103">
        <f t="shared" si="15"/>
        <v>38.25</v>
      </c>
      <c r="GN10" s="100"/>
      <c r="GO10" s="82" t="str">
        <f t="shared" si="16"/>
        <v>NO</v>
      </c>
      <c r="GP10" s="100"/>
      <c r="GQ10" s="105">
        <v>54</v>
      </c>
      <c r="GR10" s="105" t="str">
        <f t="shared" si="17"/>
        <v>SI</v>
      </c>
      <c r="GS10" s="105">
        <v>28.3</v>
      </c>
      <c r="GT10" s="105">
        <f t="shared" si="18"/>
        <v>41.15</v>
      </c>
      <c r="GU10" s="100"/>
      <c r="GV10" s="106">
        <f t="shared" si="19"/>
        <v>6.1725000000000003</v>
      </c>
      <c r="GW10" s="106">
        <f t="shared" si="20"/>
        <v>32.637500000000003</v>
      </c>
      <c r="GX10" s="100"/>
      <c r="GY10" s="107" t="str">
        <f t="shared" si="21"/>
        <v>CONYA GAVILANEZ WILLIAN MANOLO</v>
      </c>
      <c r="GZ10" s="108">
        <f t="shared" si="22"/>
        <v>38.81</v>
      </c>
      <c r="HA10" s="82">
        <f t="shared" si="23"/>
        <v>40</v>
      </c>
      <c r="HB10" s="108">
        <f t="shared" si="24"/>
        <v>100</v>
      </c>
      <c r="HC10" s="100"/>
      <c r="HD10" s="109">
        <v>100</v>
      </c>
      <c r="HE10" s="109"/>
      <c r="HF10" s="109"/>
      <c r="HG10" s="109"/>
      <c r="HH10" s="109"/>
      <c r="HI10" s="109"/>
      <c r="HJ10" s="95">
        <f t="shared" si="25"/>
        <v>100</v>
      </c>
      <c r="HK10" s="95">
        <f t="shared" si="26"/>
        <v>20</v>
      </c>
      <c r="HL10" s="100"/>
      <c r="HM10" s="98">
        <v>100</v>
      </c>
      <c r="HN10" s="98"/>
      <c r="HO10" s="98"/>
      <c r="HP10" s="98"/>
      <c r="HQ10" s="98"/>
      <c r="HR10" s="98"/>
      <c r="HS10" s="99">
        <f t="shared" si="27"/>
        <v>100</v>
      </c>
      <c r="HT10" s="99">
        <f t="shared" si="28"/>
        <v>10</v>
      </c>
      <c r="HU10" s="100"/>
      <c r="HV10" s="110">
        <v>100</v>
      </c>
      <c r="HW10" s="110">
        <v>100</v>
      </c>
      <c r="HX10" s="110">
        <v>100</v>
      </c>
      <c r="HY10" s="110">
        <v>100</v>
      </c>
      <c r="HZ10" s="110"/>
      <c r="IA10" s="111"/>
      <c r="IB10" s="111">
        <f t="shared" si="29"/>
        <v>100</v>
      </c>
      <c r="IC10" s="111">
        <f t="shared" si="30"/>
        <v>35</v>
      </c>
      <c r="ID10" s="100"/>
      <c r="IE10" s="103">
        <v>58.5</v>
      </c>
      <c r="IF10" s="103">
        <v>100</v>
      </c>
      <c r="IG10" s="103">
        <v>82.5</v>
      </c>
      <c r="IH10" s="103"/>
      <c r="II10" s="103"/>
      <c r="IJ10" s="103"/>
      <c r="IK10" s="103">
        <f t="shared" si="31"/>
        <v>80.333333333333329</v>
      </c>
      <c r="IL10" s="103">
        <f t="shared" si="32"/>
        <v>28.116666666666664</v>
      </c>
      <c r="IM10" s="100"/>
      <c r="IN10" s="82" t="str">
        <f t="shared" si="33"/>
        <v>NO</v>
      </c>
      <c r="IO10" s="100"/>
      <c r="IP10" s="105">
        <v>100</v>
      </c>
      <c r="IQ10" s="105" t="str">
        <f t="shared" si="34"/>
        <v>NO</v>
      </c>
      <c r="IR10" s="105"/>
      <c r="IS10" s="105">
        <f t="shared" si="35"/>
        <v>100</v>
      </c>
      <c r="IT10" s="100"/>
      <c r="IU10" s="82">
        <f t="shared" si="36"/>
        <v>15</v>
      </c>
      <c r="IV10" s="82">
        <f t="shared" si="37"/>
        <v>32.590833333333329</v>
      </c>
      <c r="IW10" s="100"/>
      <c r="IX10" s="82" t="str">
        <f t="shared" si="38"/>
        <v>CONYA GAVILANEZ WILLIAN MANOLO</v>
      </c>
      <c r="IY10" s="108">
        <f t="shared" si="39"/>
        <v>47.59</v>
      </c>
      <c r="IZ10" s="82">
        <f t="shared" si="40"/>
        <v>30</v>
      </c>
      <c r="JA10" s="108">
        <f t="shared" si="41"/>
        <v>100</v>
      </c>
      <c r="JB10" s="100"/>
      <c r="JC10" s="82" t="str">
        <f t="shared" si="42"/>
        <v>CONYA GAVILANEZ WILLIAN MANOLO</v>
      </c>
      <c r="JD10" s="108">
        <f t="shared" ref="JD10:JF10" si="51">GZ10</f>
        <v>38.81</v>
      </c>
      <c r="JE10" s="82">
        <f t="shared" si="51"/>
        <v>40</v>
      </c>
      <c r="JF10" s="108">
        <f t="shared" si="51"/>
        <v>100</v>
      </c>
      <c r="JG10" s="108">
        <f t="shared" ref="JG10:JI10" si="52">IY10</f>
        <v>47.59</v>
      </c>
      <c r="JH10" s="82">
        <f t="shared" si="52"/>
        <v>30</v>
      </c>
      <c r="JI10" s="108">
        <f t="shared" si="52"/>
        <v>100</v>
      </c>
      <c r="JJ10" s="108">
        <f t="shared" ref="JJ10:JK10" si="53">JD10+JG10</f>
        <v>86.4</v>
      </c>
      <c r="JK10" s="82">
        <f t="shared" si="53"/>
        <v>70</v>
      </c>
      <c r="JL10" s="82">
        <f t="shared" si="46"/>
        <v>100</v>
      </c>
      <c r="JM10" s="112" t="str">
        <f t="shared" si="47"/>
        <v>APROBADO</v>
      </c>
    </row>
    <row r="11" spans="1:273" ht="15">
      <c r="A11" s="82">
        <v>4</v>
      </c>
      <c r="B11" s="113" t="s">
        <v>107</v>
      </c>
      <c r="C11" s="114">
        <v>1802691932</v>
      </c>
      <c r="D11" s="114">
        <v>968148869</v>
      </c>
      <c r="E11" s="115" t="s">
        <v>108</v>
      </c>
      <c r="F11" s="115"/>
      <c r="G11" s="115"/>
      <c r="H11" s="115" t="s">
        <v>104</v>
      </c>
      <c r="I11" s="116" t="s">
        <v>101</v>
      </c>
      <c r="J11" s="88">
        <f t="shared" si="3"/>
        <v>40</v>
      </c>
      <c r="K11" s="89">
        <f t="shared" si="4"/>
        <v>100</v>
      </c>
      <c r="L11" s="90">
        <f t="shared" si="5"/>
        <v>29</v>
      </c>
      <c r="M11" s="90">
        <f t="shared" si="6"/>
        <v>96.666666666666671</v>
      </c>
      <c r="N11" s="91">
        <f t="shared" si="2"/>
        <v>69</v>
      </c>
      <c r="O11" s="92">
        <f t="shared" si="7"/>
        <v>98.333333333333343</v>
      </c>
      <c r="P11" s="117"/>
      <c r="Q11" s="93">
        <v>3</v>
      </c>
      <c r="R11" s="93">
        <v>1</v>
      </c>
      <c r="S11" s="93">
        <v>3</v>
      </c>
      <c r="T11" s="93">
        <v>3</v>
      </c>
      <c r="U11" s="118"/>
      <c r="V11" s="118"/>
      <c r="W11" s="93">
        <v>3</v>
      </c>
      <c r="X11" s="93">
        <v>1</v>
      </c>
      <c r="Y11" s="93">
        <v>3</v>
      </c>
      <c r="Z11" s="93">
        <v>3</v>
      </c>
      <c r="AA11" s="117"/>
      <c r="AB11" s="117"/>
      <c r="AC11" s="93">
        <v>3</v>
      </c>
      <c r="AD11" s="93">
        <v>1</v>
      </c>
      <c r="AE11" s="93">
        <v>3</v>
      </c>
      <c r="AF11" s="93">
        <v>3</v>
      </c>
      <c r="AG11" s="117"/>
      <c r="AH11" s="117"/>
      <c r="AI11" s="93">
        <v>3</v>
      </c>
      <c r="AJ11" s="93">
        <v>1</v>
      </c>
      <c r="AK11" s="93">
        <v>3</v>
      </c>
      <c r="AL11" s="93">
        <v>3</v>
      </c>
      <c r="AM11" s="117"/>
      <c r="AN11" s="117"/>
      <c r="AO11" s="93"/>
      <c r="AP11" s="93"/>
      <c r="AQ11" s="93"/>
      <c r="AR11" s="119"/>
      <c r="AS11" s="120"/>
      <c r="AT11" s="117"/>
      <c r="AU11" s="93"/>
      <c r="AV11" s="93"/>
      <c r="AW11" s="93"/>
      <c r="AX11" s="119"/>
      <c r="AY11" s="117"/>
      <c r="AZ11" s="117"/>
      <c r="BA11" s="93">
        <v>3</v>
      </c>
      <c r="BB11" s="93">
        <v>1</v>
      </c>
      <c r="BC11" s="93">
        <v>3</v>
      </c>
      <c r="BD11" s="93">
        <v>3</v>
      </c>
      <c r="BE11" s="117"/>
      <c r="BF11" s="117"/>
      <c r="BG11" s="93">
        <v>3</v>
      </c>
      <c r="BH11" s="93">
        <v>1</v>
      </c>
      <c r="BI11" s="93">
        <v>3</v>
      </c>
      <c r="BJ11" s="93">
        <v>3</v>
      </c>
      <c r="BK11" s="117"/>
      <c r="BL11" s="117"/>
      <c r="BM11" s="93">
        <v>2</v>
      </c>
      <c r="BN11" s="93">
        <v>1</v>
      </c>
      <c r="BO11" s="93">
        <v>3</v>
      </c>
      <c r="BP11" s="93">
        <v>3</v>
      </c>
      <c r="BQ11" s="117"/>
      <c r="BR11" s="117"/>
      <c r="BS11" s="93"/>
      <c r="BT11" s="93"/>
      <c r="BU11" s="93"/>
      <c r="BV11" s="117"/>
      <c r="BW11" s="117"/>
      <c r="BX11" s="117"/>
      <c r="BY11" s="93"/>
      <c r="BZ11" s="93"/>
      <c r="CA11" s="93"/>
      <c r="CB11" s="121"/>
      <c r="CC11" s="121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7"/>
      <c r="CY11" s="117"/>
      <c r="CZ11" s="117"/>
      <c r="DA11" s="117"/>
      <c r="DB11" s="117"/>
      <c r="DC11" s="117"/>
      <c r="DD11" s="117"/>
      <c r="DE11" s="117"/>
      <c r="DF11" s="117"/>
      <c r="DG11" s="117"/>
      <c r="DH11" s="117"/>
      <c r="DI11" s="117"/>
      <c r="DJ11" s="117"/>
      <c r="DK11" s="117"/>
      <c r="DL11" s="117"/>
      <c r="DM11" s="117"/>
      <c r="DN11" s="117"/>
      <c r="DO11" s="117"/>
      <c r="DP11" s="117"/>
      <c r="DQ11" s="117"/>
      <c r="DR11" s="117"/>
      <c r="DS11" s="117"/>
      <c r="DT11" s="117"/>
      <c r="DU11" s="117"/>
      <c r="DV11" s="117"/>
      <c r="DW11" s="117"/>
      <c r="DX11" s="117"/>
      <c r="DY11" s="117"/>
      <c r="DZ11" s="122"/>
      <c r="EA11" s="122"/>
      <c r="EB11" s="122"/>
      <c r="EC11" s="122"/>
      <c r="ED11" s="122"/>
      <c r="EE11" s="122"/>
      <c r="EF11" s="122"/>
      <c r="EG11" s="122"/>
      <c r="EH11" s="122"/>
      <c r="EI11" s="122"/>
      <c r="EJ11" s="122"/>
      <c r="EK11" s="122"/>
      <c r="EL11" s="122"/>
      <c r="EM11" s="122"/>
      <c r="EN11" s="122"/>
      <c r="EO11" s="122"/>
      <c r="EP11" s="122"/>
      <c r="EQ11" s="122"/>
      <c r="ER11" s="122"/>
      <c r="ES11" s="122"/>
      <c r="ET11" s="122"/>
      <c r="EU11" s="122"/>
      <c r="EV11" s="122"/>
      <c r="EW11" s="122"/>
      <c r="EX11" s="122"/>
      <c r="EY11" s="122"/>
      <c r="EZ11" s="122"/>
      <c r="FA11" s="122"/>
      <c r="FB11" s="122"/>
      <c r="FC11" s="122"/>
      <c r="FD11" s="123"/>
      <c r="FE11" s="95">
        <v>100</v>
      </c>
      <c r="FF11" s="95"/>
      <c r="FG11" s="95"/>
      <c r="FH11" s="95"/>
      <c r="FI11" s="96"/>
      <c r="FJ11" s="96"/>
      <c r="FK11" s="95">
        <f t="shared" si="8"/>
        <v>100</v>
      </c>
      <c r="FL11" s="95">
        <f t="shared" si="9"/>
        <v>10</v>
      </c>
      <c r="FM11" s="100"/>
      <c r="FN11" s="98">
        <v>100</v>
      </c>
      <c r="FO11" s="98"/>
      <c r="FP11" s="98"/>
      <c r="FQ11" s="98"/>
      <c r="FR11" s="98"/>
      <c r="FS11" s="98"/>
      <c r="FT11" s="99">
        <f t="shared" si="10"/>
        <v>100</v>
      </c>
      <c r="FU11" s="99">
        <f t="shared" si="11"/>
        <v>10</v>
      </c>
      <c r="FV11" s="100"/>
      <c r="FW11" s="101">
        <v>100</v>
      </c>
      <c r="FX11" s="101">
        <v>100</v>
      </c>
      <c r="FY11" s="101">
        <v>100</v>
      </c>
      <c r="FZ11" s="101">
        <v>85.8</v>
      </c>
      <c r="GA11" s="101">
        <v>76.599999999999994</v>
      </c>
      <c r="GB11" s="101"/>
      <c r="GC11" s="102">
        <f t="shared" si="12"/>
        <v>92.47999999999999</v>
      </c>
      <c r="GD11" s="102">
        <f t="shared" si="13"/>
        <v>32.367999999999995</v>
      </c>
      <c r="GE11" s="100"/>
      <c r="GF11" s="103">
        <v>100</v>
      </c>
      <c r="GG11" s="104">
        <v>75</v>
      </c>
      <c r="GH11" s="104"/>
      <c r="GI11" s="104"/>
      <c r="GJ11" s="104"/>
      <c r="GK11" s="104"/>
      <c r="GL11" s="103">
        <f t="shared" si="14"/>
        <v>87.5</v>
      </c>
      <c r="GM11" s="103">
        <f t="shared" si="15"/>
        <v>39.375</v>
      </c>
      <c r="GN11" s="100"/>
      <c r="GO11" s="82" t="str">
        <f t="shared" si="16"/>
        <v>NO</v>
      </c>
      <c r="GP11" s="100"/>
      <c r="GQ11" s="105">
        <v>29</v>
      </c>
      <c r="GR11" s="105" t="str">
        <f t="shared" si="17"/>
        <v>SI</v>
      </c>
      <c r="GS11" s="105">
        <v>46</v>
      </c>
      <c r="GT11" s="105">
        <f t="shared" si="18"/>
        <v>37.5</v>
      </c>
      <c r="GU11" s="100"/>
      <c r="GV11" s="106">
        <f t="shared" si="19"/>
        <v>5.625</v>
      </c>
      <c r="GW11" s="106">
        <f t="shared" si="20"/>
        <v>32.110049999999994</v>
      </c>
      <c r="GX11" s="100"/>
      <c r="GY11" s="107" t="str">
        <f t="shared" si="21"/>
        <v>HOLGUIN MUNOZ KEVIN JORDAN</v>
      </c>
      <c r="GZ11" s="108">
        <f t="shared" si="22"/>
        <v>37.74</v>
      </c>
      <c r="HA11" s="82">
        <f t="shared" si="23"/>
        <v>40</v>
      </c>
      <c r="HB11" s="108">
        <f t="shared" si="24"/>
        <v>100</v>
      </c>
      <c r="HC11" s="100"/>
      <c r="HD11" s="109">
        <v>100</v>
      </c>
      <c r="HE11" s="109"/>
      <c r="HF11" s="109"/>
      <c r="HG11" s="109"/>
      <c r="HH11" s="109"/>
      <c r="HI11" s="109"/>
      <c r="HJ11" s="95">
        <f t="shared" si="25"/>
        <v>100</v>
      </c>
      <c r="HK11" s="95">
        <f t="shared" si="26"/>
        <v>20</v>
      </c>
      <c r="HL11" s="100"/>
      <c r="HM11" s="98">
        <v>100</v>
      </c>
      <c r="HN11" s="98"/>
      <c r="HO11" s="98"/>
      <c r="HP11" s="98"/>
      <c r="HQ11" s="98"/>
      <c r="HR11" s="98"/>
      <c r="HS11" s="99">
        <f t="shared" si="27"/>
        <v>100</v>
      </c>
      <c r="HT11" s="99">
        <f t="shared" si="28"/>
        <v>10</v>
      </c>
      <c r="HU11" s="100"/>
      <c r="HV11" s="110">
        <v>100</v>
      </c>
      <c r="HW11" s="110">
        <v>100</v>
      </c>
      <c r="HX11" s="110">
        <v>100</v>
      </c>
      <c r="HY11" s="110">
        <v>50</v>
      </c>
      <c r="HZ11" s="110"/>
      <c r="IA11" s="111"/>
      <c r="IB11" s="111">
        <f t="shared" si="29"/>
        <v>87.5</v>
      </c>
      <c r="IC11" s="111">
        <f t="shared" si="30"/>
        <v>30.624999999999996</v>
      </c>
      <c r="ID11" s="100"/>
      <c r="IE11" s="103">
        <v>86.5</v>
      </c>
      <c r="IF11" s="103">
        <v>100</v>
      </c>
      <c r="IG11" s="103">
        <v>77.5</v>
      </c>
      <c r="IH11" s="103"/>
      <c r="II11" s="103"/>
      <c r="IJ11" s="103"/>
      <c r="IK11" s="103">
        <f t="shared" si="31"/>
        <v>88</v>
      </c>
      <c r="IL11" s="103">
        <f t="shared" si="32"/>
        <v>30.799999999999997</v>
      </c>
      <c r="IM11" s="100"/>
      <c r="IN11" s="82" t="str">
        <f t="shared" si="33"/>
        <v>NO</v>
      </c>
      <c r="IO11" s="100"/>
      <c r="IP11" s="105">
        <v>90</v>
      </c>
      <c r="IQ11" s="105" t="str">
        <f t="shared" si="34"/>
        <v>NO</v>
      </c>
      <c r="IR11" s="105"/>
      <c r="IS11" s="105">
        <f t="shared" si="35"/>
        <v>90</v>
      </c>
      <c r="IT11" s="100"/>
      <c r="IU11" s="82">
        <f t="shared" si="36"/>
        <v>13.5</v>
      </c>
      <c r="IV11" s="82">
        <f t="shared" si="37"/>
        <v>31.998750000000001</v>
      </c>
      <c r="IW11" s="100"/>
      <c r="IX11" s="82" t="str">
        <f t="shared" si="38"/>
        <v>HOLGUIN MUNOZ KEVIN JORDAN</v>
      </c>
      <c r="IY11" s="108">
        <f t="shared" si="39"/>
        <v>45.5</v>
      </c>
      <c r="IZ11" s="82">
        <f t="shared" si="40"/>
        <v>29</v>
      </c>
      <c r="JA11" s="108">
        <f t="shared" si="41"/>
        <v>96.67</v>
      </c>
      <c r="JB11" s="100"/>
      <c r="JC11" s="82" t="str">
        <f t="shared" si="42"/>
        <v>HOLGUIN MUNOZ KEVIN JORDAN</v>
      </c>
      <c r="JD11" s="108">
        <f t="shared" ref="JD11:JF11" si="54">GZ11</f>
        <v>37.74</v>
      </c>
      <c r="JE11" s="82">
        <f t="shared" si="54"/>
        <v>40</v>
      </c>
      <c r="JF11" s="108">
        <f t="shared" si="54"/>
        <v>100</v>
      </c>
      <c r="JG11" s="108">
        <f t="shared" ref="JG11:JI11" si="55">IY11</f>
        <v>45.5</v>
      </c>
      <c r="JH11" s="82">
        <f t="shared" si="55"/>
        <v>29</v>
      </c>
      <c r="JI11" s="108">
        <f t="shared" si="55"/>
        <v>96.67</v>
      </c>
      <c r="JJ11" s="108">
        <f t="shared" ref="JJ11:JK11" si="56">JD11+JG11</f>
        <v>83.240000000000009</v>
      </c>
      <c r="JK11" s="82">
        <f t="shared" si="56"/>
        <v>69</v>
      </c>
      <c r="JL11" s="82">
        <f t="shared" si="46"/>
        <v>98.335000000000008</v>
      </c>
      <c r="JM11" s="112" t="str">
        <f t="shared" si="47"/>
        <v>APROBADO</v>
      </c>
    </row>
    <row r="12" spans="1:273" ht="15">
      <c r="A12" s="82">
        <v>5</v>
      </c>
      <c r="B12" s="113" t="s">
        <v>109</v>
      </c>
      <c r="C12" s="114">
        <v>1717277818</v>
      </c>
      <c r="D12" s="114">
        <v>981819632</v>
      </c>
      <c r="E12" s="115" t="s">
        <v>110</v>
      </c>
      <c r="F12" s="115"/>
      <c r="G12" s="115"/>
      <c r="H12" s="115" t="s">
        <v>104</v>
      </c>
      <c r="I12" s="116" t="s">
        <v>101</v>
      </c>
      <c r="J12" s="88">
        <f t="shared" si="3"/>
        <v>40</v>
      </c>
      <c r="K12" s="89">
        <f t="shared" si="4"/>
        <v>100</v>
      </c>
      <c r="L12" s="90">
        <f t="shared" si="5"/>
        <v>30</v>
      </c>
      <c r="M12" s="90">
        <f t="shared" si="6"/>
        <v>100</v>
      </c>
      <c r="N12" s="91">
        <f t="shared" si="2"/>
        <v>70</v>
      </c>
      <c r="O12" s="92">
        <f t="shared" si="7"/>
        <v>100</v>
      </c>
      <c r="P12" s="117"/>
      <c r="Q12" s="93">
        <v>3</v>
      </c>
      <c r="R12" s="93">
        <v>1</v>
      </c>
      <c r="S12" s="93">
        <v>3</v>
      </c>
      <c r="T12" s="93">
        <v>3</v>
      </c>
      <c r="U12" s="118"/>
      <c r="V12" s="118"/>
      <c r="W12" s="93">
        <v>3</v>
      </c>
      <c r="X12" s="93">
        <v>1</v>
      </c>
      <c r="Y12" s="93">
        <v>3</v>
      </c>
      <c r="Z12" s="93">
        <v>3</v>
      </c>
      <c r="AA12" s="117"/>
      <c r="AB12" s="117"/>
      <c r="AC12" s="93">
        <v>3</v>
      </c>
      <c r="AD12" s="93">
        <v>1</v>
      </c>
      <c r="AE12" s="93">
        <v>3</v>
      </c>
      <c r="AF12" s="93">
        <v>3</v>
      </c>
      <c r="AG12" s="117"/>
      <c r="AH12" s="117"/>
      <c r="AI12" s="93">
        <v>3</v>
      </c>
      <c r="AJ12" s="93">
        <v>1</v>
      </c>
      <c r="AK12" s="93">
        <v>3</v>
      </c>
      <c r="AL12" s="93">
        <v>3</v>
      </c>
      <c r="AM12" s="117"/>
      <c r="AN12" s="117"/>
      <c r="AO12" s="93"/>
      <c r="AP12" s="93"/>
      <c r="AQ12" s="93"/>
      <c r="AR12" s="119"/>
      <c r="AS12" s="120"/>
      <c r="AT12" s="117"/>
      <c r="AU12" s="93"/>
      <c r="AV12" s="93"/>
      <c r="AW12" s="93"/>
      <c r="AX12" s="119"/>
      <c r="AY12" s="117"/>
      <c r="AZ12" s="117"/>
      <c r="BA12" s="93">
        <v>3</v>
      </c>
      <c r="BB12" s="93">
        <v>1</v>
      </c>
      <c r="BC12" s="93">
        <v>3</v>
      </c>
      <c r="BD12" s="93">
        <v>3</v>
      </c>
      <c r="BE12" s="117"/>
      <c r="BF12" s="117"/>
      <c r="BG12" s="93">
        <v>3</v>
      </c>
      <c r="BH12" s="93">
        <v>1</v>
      </c>
      <c r="BI12" s="93">
        <v>3</v>
      </c>
      <c r="BJ12" s="93">
        <v>3</v>
      </c>
      <c r="BK12" s="117"/>
      <c r="BL12" s="117"/>
      <c r="BM12" s="93">
        <v>3</v>
      </c>
      <c r="BN12" s="93">
        <v>1</v>
      </c>
      <c r="BO12" s="93">
        <v>3</v>
      </c>
      <c r="BP12" s="93">
        <v>3</v>
      </c>
      <c r="BQ12" s="117"/>
      <c r="BR12" s="117"/>
      <c r="BS12" s="93"/>
      <c r="BT12" s="93"/>
      <c r="BU12" s="93"/>
      <c r="BV12" s="117"/>
      <c r="BW12" s="117"/>
      <c r="BX12" s="117"/>
      <c r="BY12" s="93"/>
      <c r="BZ12" s="93"/>
      <c r="CA12" s="93"/>
      <c r="CB12" s="121"/>
      <c r="CC12" s="121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7"/>
      <c r="CY12" s="117"/>
      <c r="CZ12" s="117"/>
      <c r="DA12" s="117"/>
      <c r="DB12" s="117"/>
      <c r="DC12" s="117"/>
      <c r="DD12" s="117"/>
      <c r="DE12" s="117"/>
      <c r="DF12" s="117"/>
      <c r="DG12" s="117"/>
      <c r="DH12" s="117"/>
      <c r="DI12" s="117"/>
      <c r="DJ12" s="117"/>
      <c r="DK12" s="117"/>
      <c r="DL12" s="117"/>
      <c r="DM12" s="117"/>
      <c r="DN12" s="117"/>
      <c r="DO12" s="117"/>
      <c r="DP12" s="117"/>
      <c r="DQ12" s="117"/>
      <c r="DR12" s="117"/>
      <c r="DS12" s="117"/>
      <c r="DT12" s="117"/>
      <c r="DU12" s="117"/>
      <c r="DV12" s="117"/>
      <c r="DW12" s="117"/>
      <c r="DX12" s="117"/>
      <c r="DY12" s="117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4"/>
      <c r="FC12" s="124"/>
      <c r="FD12" s="125"/>
      <c r="FE12" s="95">
        <v>100</v>
      </c>
      <c r="FF12" s="95"/>
      <c r="FG12" s="95"/>
      <c r="FH12" s="95"/>
      <c r="FI12" s="96"/>
      <c r="FJ12" s="96"/>
      <c r="FK12" s="95">
        <f t="shared" si="8"/>
        <v>100</v>
      </c>
      <c r="FL12" s="95">
        <f t="shared" si="9"/>
        <v>10</v>
      </c>
      <c r="FM12" s="100"/>
      <c r="FN12" s="98">
        <v>100</v>
      </c>
      <c r="FO12" s="98"/>
      <c r="FP12" s="98"/>
      <c r="FQ12" s="98"/>
      <c r="FR12" s="98"/>
      <c r="FS12" s="98"/>
      <c r="FT12" s="99">
        <f t="shared" si="10"/>
        <v>100</v>
      </c>
      <c r="FU12" s="99">
        <f t="shared" si="11"/>
        <v>10</v>
      </c>
      <c r="FV12" s="100"/>
      <c r="FW12" s="101">
        <v>100</v>
      </c>
      <c r="FX12" s="101">
        <v>100</v>
      </c>
      <c r="FY12" s="101">
        <v>0</v>
      </c>
      <c r="FZ12" s="101">
        <v>94</v>
      </c>
      <c r="GA12" s="101">
        <v>100</v>
      </c>
      <c r="GB12" s="101"/>
      <c r="GC12" s="102">
        <f t="shared" si="12"/>
        <v>78.8</v>
      </c>
      <c r="GD12" s="102">
        <f t="shared" si="13"/>
        <v>27.58</v>
      </c>
      <c r="GE12" s="100"/>
      <c r="GF12" s="103">
        <v>100</v>
      </c>
      <c r="GG12" s="104">
        <v>72.5</v>
      </c>
      <c r="GH12" s="104"/>
      <c r="GI12" s="104"/>
      <c r="GJ12" s="104"/>
      <c r="GK12" s="104"/>
      <c r="GL12" s="103">
        <f t="shared" si="14"/>
        <v>86.25</v>
      </c>
      <c r="GM12" s="103">
        <f t="shared" si="15"/>
        <v>38.8125</v>
      </c>
      <c r="GN12" s="100"/>
      <c r="GO12" s="82" t="str">
        <f t="shared" si="16"/>
        <v>NO</v>
      </c>
      <c r="GP12" s="100"/>
      <c r="GQ12" s="105">
        <v>68.5</v>
      </c>
      <c r="GR12" s="105" t="str">
        <f t="shared" si="17"/>
        <v>SI</v>
      </c>
      <c r="GS12" s="105">
        <v>41.5</v>
      </c>
      <c r="GT12" s="105">
        <f t="shared" si="18"/>
        <v>55</v>
      </c>
      <c r="GU12" s="100"/>
      <c r="GV12" s="106">
        <f t="shared" si="19"/>
        <v>8.25</v>
      </c>
      <c r="GW12" s="106">
        <f t="shared" si="20"/>
        <v>30.237374999999997</v>
      </c>
      <c r="GX12" s="100"/>
      <c r="GY12" s="107" t="str">
        <f t="shared" si="21"/>
        <v>JÁCOME TERAN RODNEY XAVIER</v>
      </c>
      <c r="GZ12" s="108">
        <f t="shared" si="22"/>
        <v>38.49</v>
      </c>
      <c r="HA12" s="82">
        <f t="shared" si="23"/>
        <v>40</v>
      </c>
      <c r="HB12" s="108">
        <f t="shared" si="24"/>
        <v>100</v>
      </c>
      <c r="HC12" s="100"/>
      <c r="HD12" s="109">
        <v>90</v>
      </c>
      <c r="HE12" s="109"/>
      <c r="HF12" s="109"/>
      <c r="HG12" s="109"/>
      <c r="HH12" s="109"/>
      <c r="HI12" s="109"/>
      <c r="HJ12" s="95">
        <f t="shared" si="25"/>
        <v>90</v>
      </c>
      <c r="HK12" s="95">
        <f t="shared" si="26"/>
        <v>18</v>
      </c>
      <c r="HL12" s="100"/>
      <c r="HM12" s="98">
        <v>100</v>
      </c>
      <c r="HN12" s="98"/>
      <c r="HO12" s="98"/>
      <c r="HP12" s="98"/>
      <c r="HQ12" s="98"/>
      <c r="HR12" s="98"/>
      <c r="HS12" s="99">
        <f t="shared" si="27"/>
        <v>100</v>
      </c>
      <c r="HT12" s="99">
        <f t="shared" si="28"/>
        <v>10</v>
      </c>
      <c r="HU12" s="100"/>
      <c r="HV12" s="110">
        <v>100</v>
      </c>
      <c r="HW12" s="110">
        <v>100</v>
      </c>
      <c r="HX12" s="110">
        <v>100</v>
      </c>
      <c r="HY12" s="110">
        <v>50</v>
      </c>
      <c r="HZ12" s="110"/>
      <c r="IA12" s="111"/>
      <c r="IB12" s="111">
        <f t="shared" si="29"/>
        <v>87.5</v>
      </c>
      <c r="IC12" s="111">
        <f t="shared" si="30"/>
        <v>30.624999999999996</v>
      </c>
      <c r="ID12" s="100"/>
      <c r="IE12" s="103">
        <v>45</v>
      </c>
      <c r="IF12" s="103">
        <v>100</v>
      </c>
      <c r="IG12" s="103">
        <v>67.5</v>
      </c>
      <c r="IH12" s="103"/>
      <c r="II12" s="103"/>
      <c r="IJ12" s="103"/>
      <c r="IK12" s="103">
        <f t="shared" si="31"/>
        <v>70.833333333333329</v>
      </c>
      <c r="IL12" s="103">
        <f t="shared" si="32"/>
        <v>24.791666666666664</v>
      </c>
      <c r="IM12" s="100"/>
      <c r="IN12" s="82" t="str">
        <f t="shared" si="33"/>
        <v>NO</v>
      </c>
      <c r="IO12" s="100"/>
      <c r="IP12" s="105">
        <v>90</v>
      </c>
      <c r="IQ12" s="105" t="str">
        <f t="shared" si="34"/>
        <v>NO</v>
      </c>
      <c r="IR12" s="105"/>
      <c r="IS12" s="105">
        <f t="shared" si="35"/>
        <v>90</v>
      </c>
      <c r="IT12" s="100"/>
      <c r="IU12" s="82">
        <f t="shared" si="36"/>
        <v>13.5</v>
      </c>
      <c r="IV12" s="82">
        <f t="shared" si="37"/>
        <v>29.195833333333329</v>
      </c>
      <c r="IW12" s="100"/>
      <c r="IX12" s="82" t="str">
        <f t="shared" si="38"/>
        <v>JÁCOME TERAN RODNEY XAVIER</v>
      </c>
      <c r="IY12" s="108">
        <f t="shared" si="39"/>
        <v>42.7</v>
      </c>
      <c r="IZ12" s="82">
        <f t="shared" si="40"/>
        <v>30</v>
      </c>
      <c r="JA12" s="108">
        <f t="shared" si="41"/>
        <v>100</v>
      </c>
      <c r="JB12" s="100"/>
      <c r="JC12" s="82" t="str">
        <f t="shared" si="42"/>
        <v>JÁCOME TERAN RODNEY XAVIER</v>
      </c>
      <c r="JD12" s="108">
        <f t="shared" ref="JD12:JF12" si="57">GZ12</f>
        <v>38.49</v>
      </c>
      <c r="JE12" s="82">
        <f t="shared" si="57"/>
        <v>40</v>
      </c>
      <c r="JF12" s="108">
        <f t="shared" si="57"/>
        <v>100</v>
      </c>
      <c r="JG12" s="108">
        <f t="shared" ref="JG12:JI12" si="58">IY12</f>
        <v>42.7</v>
      </c>
      <c r="JH12" s="82">
        <f t="shared" si="58"/>
        <v>30</v>
      </c>
      <c r="JI12" s="108">
        <f t="shared" si="58"/>
        <v>100</v>
      </c>
      <c r="JJ12" s="108">
        <f t="shared" ref="JJ12:JK12" si="59">JD12+JG12</f>
        <v>81.19</v>
      </c>
      <c r="JK12" s="82">
        <f t="shared" si="59"/>
        <v>70</v>
      </c>
      <c r="JL12" s="82">
        <f t="shared" si="46"/>
        <v>100</v>
      </c>
      <c r="JM12" s="112" t="str">
        <f t="shared" si="47"/>
        <v>APROBADO</v>
      </c>
    </row>
    <row r="13" spans="1:273" ht="15">
      <c r="A13" s="82">
        <v>6</v>
      </c>
      <c r="B13" s="113" t="s">
        <v>111</v>
      </c>
      <c r="C13" s="114">
        <v>1919250052</v>
      </c>
      <c r="D13" s="114">
        <v>988735451</v>
      </c>
      <c r="E13" s="115" t="s">
        <v>112</v>
      </c>
      <c r="F13" s="115"/>
      <c r="G13" s="115"/>
      <c r="H13" s="115" t="s">
        <v>104</v>
      </c>
      <c r="I13" s="116" t="s">
        <v>101</v>
      </c>
      <c r="J13" s="88">
        <f t="shared" si="3"/>
        <v>40</v>
      </c>
      <c r="K13" s="89">
        <f t="shared" si="4"/>
        <v>100</v>
      </c>
      <c r="L13" s="90">
        <f t="shared" si="5"/>
        <v>30</v>
      </c>
      <c r="M13" s="90">
        <f t="shared" si="6"/>
        <v>100</v>
      </c>
      <c r="N13" s="91">
        <f t="shared" si="2"/>
        <v>70</v>
      </c>
      <c r="O13" s="92">
        <f t="shared" si="7"/>
        <v>100</v>
      </c>
      <c r="P13" s="117"/>
      <c r="Q13" s="93">
        <v>3</v>
      </c>
      <c r="R13" s="93">
        <v>1</v>
      </c>
      <c r="S13" s="93">
        <v>3</v>
      </c>
      <c r="T13" s="93">
        <v>3</v>
      </c>
      <c r="U13" s="119"/>
      <c r="V13" s="118"/>
      <c r="W13" s="93">
        <v>3</v>
      </c>
      <c r="X13" s="93">
        <v>1</v>
      </c>
      <c r="Y13" s="93">
        <v>3</v>
      </c>
      <c r="Z13" s="93">
        <v>3</v>
      </c>
      <c r="AA13" s="117"/>
      <c r="AB13" s="117"/>
      <c r="AC13" s="93">
        <v>3</v>
      </c>
      <c r="AD13" s="93">
        <v>1</v>
      </c>
      <c r="AE13" s="93">
        <v>3</v>
      </c>
      <c r="AF13" s="93">
        <v>3</v>
      </c>
      <c r="AG13" s="117"/>
      <c r="AH13" s="117"/>
      <c r="AI13" s="93">
        <v>3</v>
      </c>
      <c r="AJ13" s="93">
        <v>1</v>
      </c>
      <c r="AK13" s="93">
        <v>3</v>
      </c>
      <c r="AL13" s="93">
        <v>3</v>
      </c>
      <c r="AM13" s="117"/>
      <c r="AN13" s="117"/>
      <c r="AO13" s="93"/>
      <c r="AP13" s="93"/>
      <c r="AQ13" s="93"/>
      <c r="AR13" s="119"/>
      <c r="AS13" s="120"/>
      <c r="AT13" s="117"/>
      <c r="AU13" s="93"/>
      <c r="AV13" s="93"/>
      <c r="AW13" s="93"/>
      <c r="AX13" s="119"/>
      <c r="AY13" s="117"/>
      <c r="AZ13" s="117"/>
      <c r="BA13" s="93">
        <v>3</v>
      </c>
      <c r="BB13" s="93">
        <v>1</v>
      </c>
      <c r="BC13" s="93">
        <v>3</v>
      </c>
      <c r="BD13" s="93">
        <v>3</v>
      </c>
      <c r="BE13" s="117"/>
      <c r="BF13" s="117"/>
      <c r="BG13" s="93">
        <v>3</v>
      </c>
      <c r="BH13" s="93">
        <v>1</v>
      </c>
      <c r="BI13" s="93">
        <v>3</v>
      </c>
      <c r="BJ13" s="93">
        <v>3</v>
      </c>
      <c r="BK13" s="117"/>
      <c r="BL13" s="117"/>
      <c r="BM13" s="93">
        <v>3</v>
      </c>
      <c r="BN13" s="93">
        <v>1</v>
      </c>
      <c r="BO13" s="93">
        <v>3</v>
      </c>
      <c r="BP13" s="93">
        <v>3</v>
      </c>
      <c r="BQ13" s="117"/>
      <c r="BR13" s="117"/>
      <c r="BS13" s="93"/>
      <c r="BT13" s="93"/>
      <c r="BU13" s="93"/>
      <c r="BV13" s="117"/>
      <c r="BW13" s="117"/>
      <c r="BX13" s="117"/>
      <c r="BY13" s="93"/>
      <c r="BZ13" s="93"/>
      <c r="CA13" s="93"/>
      <c r="CB13" s="121"/>
      <c r="CC13" s="121"/>
      <c r="CD13" s="117"/>
      <c r="CE13" s="117"/>
      <c r="CF13" s="117"/>
      <c r="CG13" s="117"/>
      <c r="CH13" s="117"/>
      <c r="CI13" s="117"/>
      <c r="CJ13" s="117"/>
      <c r="CK13" s="117"/>
      <c r="CL13" s="117"/>
      <c r="CM13" s="11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7"/>
      <c r="CY13" s="117"/>
      <c r="CZ13" s="117"/>
      <c r="DA13" s="117"/>
      <c r="DB13" s="117"/>
      <c r="DC13" s="117"/>
      <c r="DD13" s="117"/>
      <c r="DE13" s="117"/>
      <c r="DF13" s="117"/>
      <c r="DG13" s="117"/>
      <c r="DH13" s="117"/>
      <c r="DI13" s="117"/>
      <c r="DJ13" s="117"/>
      <c r="DK13" s="117"/>
      <c r="DL13" s="117"/>
      <c r="DM13" s="117"/>
      <c r="DN13" s="117"/>
      <c r="DO13" s="117"/>
      <c r="DP13" s="117"/>
      <c r="DQ13" s="117"/>
      <c r="DR13" s="117"/>
      <c r="DS13" s="117"/>
      <c r="DT13" s="117"/>
      <c r="DU13" s="117"/>
      <c r="DV13" s="117"/>
      <c r="DW13" s="117"/>
      <c r="DX13" s="117"/>
      <c r="DY13" s="117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  <c r="FC13" s="93"/>
      <c r="FD13" s="94"/>
      <c r="FE13" s="95">
        <v>100</v>
      </c>
      <c r="FF13" s="95"/>
      <c r="FG13" s="95"/>
      <c r="FH13" s="95"/>
      <c r="FI13" s="96"/>
      <c r="FJ13" s="96"/>
      <c r="FK13" s="95">
        <f t="shared" si="8"/>
        <v>100</v>
      </c>
      <c r="FL13" s="95">
        <f t="shared" si="9"/>
        <v>10</v>
      </c>
      <c r="FM13" s="100"/>
      <c r="FN13" s="98">
        <v>100</v>
      </c>
      <c r="FO13" s="98"/>
      <c r="FP13" s="98"/>
      <c r="FQ13" s="98"/>
      <c r="FR13" s="98"/>
      <c r="FS13" s="98"/>
      <c r="FT13" s="99">
        <f t="shared" si="10"/>
        <v>100</v>
      </c>
      <c r="FU13" s="99">
        <f t="shared" si="11"/>
        <v>10</v>
      </c>
      <c r="FV13" s="100"/>
      <c r="FW13" s="101">
        <v>100</v>
      </c>
      <c r="FX13" s="101">
        <v>100</v>
      </c>
      <c r="FY13" s="101">
        <v>0</v>
      </c>
      <c r="FZ13" s="101">
        <v>100</v>
      </c>
      <c r="GA13" s="101">
        <v>100</v>
      </c>
      <c r="GB13" s="101"/>
      <c r="GC13" s="102">
        <f t="shared" si="12"/>
        <v>80</v>
      </c>
      <c r="GD13" s="102">
        <f t="shared" si="13"/>
        <v>28</v>
      </c>
      <c r="GE13" s="100"/>
      <c r="GF13" s="103">
        <v>100</v>
      </c>
      <c r="GG13" s="104">
        <v>70</v>
      </c>
      <c r="GH13" s="104"/>
      <c r="GI13" s="104"/>
      <c r="GJ13" s="104"/>
      <c r="GK13" s="104"/>
      <c r="GL13" s="103">
        <f t="shared" si="14"/>
        <v>85</v>
      </c>
      <c r="GM13" s="103">
        <f t="shared" si="15"/>
        <v>38.25</v>
      </c>
      <c r="GN13" s="100"/>
      <c r="GO13" s="82" t="str">
        <f t="shared" si="16"/>
        <v>NO</v>
      </c>
      <c r="GP13" s="100"/>
      <c r="GQ13" s="105">
        <v>42.5</v>
      </c>
      <c r="GR13" s="105" t="str">
        <f t="shared" si="17"/>
        <v>SI</v>
      </c>
      <c r="GS13" s="105">
        <v>60</v>
      </c>
      <c r="GT13" s="105">
        <f t="shared" si="18"/>
        <v>51.25</v>
      </c>
      <c r="GU13" s="100"/>
      <c r="GV13" s="106">
        <f t="shared" si="19"/>
        <v>7.6875</v>
      </c>
      <c r="GW13" s="106">
        <f t="shared" si="20"/>
        <v>30.1875</v>
      </c>
      <c r="GX13" s="100"/>
      <c r="GY13" s="107" t="str">
        <f t="shared" si="21"/>
        <v>JARAMILLO ATAHUALPA JULIO FABRICIO</v>
      </c>
      <c r="GZ13" s="108">
        <f t="shared" si="22"/>
        <v>37.880000000000003</v>
      </c>
      <c r="HA13" s="82">
        <f t="shared" si="23"/>
        <v>40</v>
      </c>
      <c r="HB13" s="108">
        <f t="shared" si="24"/>
        <v>100</v>
      </c>
      <c r="HC13" s="100"/>
      <c r="HD13" s="109">
        <v>100</v>
      </c>
      <c r="HE13" s="109"/>
      <c r="HF13" s="109"/>
      <c r="HG13" s="109"/>
      <c r="HH13" s="109"/>
      <c r="HI13" s="109"/>
      <c r="HJ13" s="95">
        <f t="shared" si="25"/>
        <v>100</v>
      </c>
      <c r="HK13" s="95">
        <f t="shared" si="26"/>
        <v>20</v>
      </c>
      <c r="HL13" s="100"/>
      <c r="HM13" s="98">
        <v>100</v>
      </c>
      <c r="HN13" s="98"/>
      <c r="HO13" s="98"/>
      <c r="HP13" s="98"/>
      <c r="HQ13" s="98"/>
      <c r="HR13" s="98"/>
      <c r="HS13" s="99">
        <f t="shared" si="27"/>
        <v>100</v>
      </c>
      <c r="HT13" s="99">
        <f t="shared" si="28"/>
        <v>10</v>
      </c>
      <c r="HU13" s="100"/>
      <c r="HV13" s="110">
        <v>100</v>
      </c>
      <c r="HW13" s="110">
        <v>100</v>
      </c>
      <c r="HX13" s="110">
        <v>100</v>
      </c>
      <c r="HY13" s="110">
        <v>100</v>
      </c>
      <c r="HZ13" s="110"/>
      <c r="IA13" s="111"/>
      <c r="IB13" s="111">
        <f t="shared" si="29"/>
        <v>100</v>
      </c>
      <c r="IC13" s="111">
        <f t="shared" si="30"/>
        <v>35</v>
      </c>
      <c r="ID13" s="100"/>
      <c r="IE13" s="103">
        <v>81.5</v>
      </c>
      <c r="IF13" s="103">
        <v>100</v>
      </c>
      <c r="IG13" s="103">
        <v>72.5</v>
      </c>
      <c r="IH13" s="103"/>
      <c r="II13" s="103"/>
      <c r="IJ13" s="103"/>
      <c r="IK13" s="103">
        <f t="shared" si="31"/>
        <v>84.666666666666671</v>
      </c>
      <c r="IL13" s="103">
        <f t="shared" si="32"/>
        <v>29.633333333333333</v>
      </c>
      <c r="IM13" s="100"/>
      <c r="IN13" s="82" t="str">
        <f t="shared" si="33"/>
        <v>NO</v>
      </c>
      <c r="IO13" s="100"/>
      <c r="IP13" s="105">
        <v>100</v>
      </c>
      <c r="IQ13" s="105" t="str">
        <f t="shared" si="34"/>
        <v>NO</v>
      </c>
      <c r="IR13" s="105"/>
      <c r="IS13" s="105">
        <f t="shared" si="35"/>
        <v>100</v>
      </c>
      <c r="IT13" s="100"/>
      <c r="IU13" s="82">
        <f t="shared" si="36"/>
        <v>15</v>
      </c>
      <c r="IV13" s="82">
        <f t="shared" si="37"/>
        <v>33.121666666666663</v>
      </c>
      <c r="IW13" s="100"/>
      <c r="IX13" s="82" t="str">
        <f t="shared" si="38"/>
        <v>JARAMILLO ATAHUALPA JULIO FABRICIO</v>
      </c>
      <c r="IY13" s="108">
        <f t="shared" si="39"/>
        <v>48.12</v>
      </c>
      <c r="IZ13" s="82">
        <f t="shared" si="40"/>
        <v>30</v>
      </c>
      <c r="JA13" s="108">
        <f t="shared" si="41"/>
        <v>100</v>
      </c>
      <c r="JB13" s="100"/>
      <c r="JC13" s="82" t="str">
        <f t="shared" si="42"/>
        <v>JARAMILLO ATAHUALPA JULIO FABRICIO</v>
      </c>
      <c r="JD13" s="108">
        <f t="shared" ref="JD13:JF13" si="60">GZ13</f>
        <v>37.880000000000003</v>
      </c>
      <c r="JE13" s="82">
        <f t="shared" si="60"/>
        <v>40</v>
      </c>
      <c r="JF13" s="108">
        <f t="shared" si="60"/>
        <v>100</v>
      </c>
      <c r="JG13" s="108">
        <f t="shared" ref="JG13:JI13" si="61">IY13</f>
        <v>48.12</v>
      </c>
      <c r="JH13" s="82">
        <f t="shared" si="61"/>
        <v>30</v>
      </c>
      <c r="JI13" s="108">
        <f t="shared" si="61"/>
        <v>100</v>
      </c>
      <c r="JJ13" s="108">
        <f t="shared" ref="JJ13:JK13" si="62">JD13+JG13</f>
        <v>86</v>
      </c>
      <c r="JK13" s="82">
        <f t="shared" si="62"/>
        <v>70</v>
      </c>
      <c r="JL13" s="82">
        <f t="shared" si="46"/>
        <v>100</v>
      </c>
      <c r="JM13" s="112" t="str">
        <f t="shared" si="47"/>
        <v>APROBADO</v>
      </c>
    </row>
    <row r="14" spans="1:273" ht="15">
      <c r="A14" s="82">
        <v>7</v>
      </c>
      <c r="B14" s="113" t="s">
        <v>113</v>
      </c>
      <c r="C14" s="114">
        <v>1757050215</v>
      </c>
      <c r="D14" s="114">
        <v>984419970</v>
      </c>
      <c r="E14" s="115" t="s">
        <v>114</v>
      </c>
      <c r="F14" s="115"/>
      <c r="G14" s="115"/>
      <c r="H14" s="115" t="s">
        <v>104</v>
      </c>
      <c r="I14" s="116" t="s">
        <v>101</v>
      </c>
      <c r="J14" s="88">
        <f t="shared" si="3"/>
        <v>40</v>
      </c>
      <c r="K14" s="89">
        <f t="shared" si="4"/>
        <v>100</v>
      </c>
      <c r="L14" s="90">
        <f t="shared" si="5"/>
        <v>29</v>
      </c>
      <c r="M14" s="90">
        <f t="shared" si="6"/>
        <v>96.666666666666671</v>
      </c>
      <c r="N14" s="91">
        <f t="shared" si="2"/>
        <v>69</v>
      </c>
      <c r="O14" s="92">
        <f t="shared" si="7"/>
        <v>98.333333333333343</v>
      </c>
      <c r="P14" s="117"/>
      <c r="Q14" s="93">
        <v>3</v>
      </c>
      <c r="R14" s="93">
        <v>1</v>
      </c>
      <c r="S14" s="93">
        <v>3</v>
      </c>
      <c r="T14" s="93">
        <v>3</v>
      </c>
      <c r="U14" s="119"/>
      <c r="V14" s="118"/>
      <c r="W14" s="93">
        <v>3</v>
      </c>
      <c r="X14" s="93">
        <v>1</v>
      </c>
      <c r="Y14" s="93">
        <v>3</v>
      </c>
      <c r="Z14" s="93">
        <v>3</v>
      </c>
      <c r="AA14" s="117"/>
      <c r="AB14" s="117"/>
      <c r="AC14" s="93">
        <v>3</v>
      </c>
      <c r="AD14" s="93">
        <v>1</v>
      </c>
      <c r="AE14" s="93">
        <v>3</v>
      </c>
      <c r="AF14" s="93">
        <v>3</v>
      </c>
      <c r="AG14" s="117"/>
      <c r="AH14" s="117"/>
      <c r="AI14" s="93">
        <v>3</v>
      </c>
      <c r="AJ14" s="93">
        <v>1</v>
      </c>
      <c r="AK14" s="93">
        <v>3</v>
      </c>
      <c r="AL14" s="93">
        <v>3</v>
      </c>
      <c r="AM14" s="117"/>
      <c r="AN14" s="117"/>
      <c r="AO14" s="93"/>
      <c r="AP14" s="93"/>
      <c r="AQ14" s="93"/>
      <c r="AR14" s="119"/>
      <c r="AS14" s="120"/>
      <c r="AT14" s="117"/>
      <c r="AU14" s="93"/>
      <c r="AV14" s="93"/>
      <c r="AW14" s="93"/>
      <c r="AX14" s="119"/>
      <c r="AY14" s="117"/>
      <c r="AZ14" s="117"/>
      <c r="BA14" s="93">
        <v>3</v>
      </c>
      <c r="BB14" s="93">
        <v>1</v>
      </c>
      <c r="BC14" s="93">
        <v>3</v>
      </c>
      <c r="BD14" s="93">
        <v>2</v>
      </c>
      <c r="BE14" s="117"/>
      <c r="BF14" s="117"/>
      <c r="BG14" s="93">
        <v>3</v>
      </c>
      <c r="BH14" s="93">
        <v>1</v>
      </c>
      <c r="BI14" s="93">
        <v>3</v>
      </c>
      <c r="BJ14" s="93">
        <v>3</v>
      </c>
      <c r="BK14" s="117"/>
      <c r="BL14" s="117"/>
      <c r="BM14" s="93">
        <v>3</v>
      </c>
      <c r="BN14" s="93">
        <v>1</v>
      </c>
      <c r="BO14" s="93">
        <v>3</v>
      </c>
      <c r="BP14" s="93">
        <v>3</v>
      </c>
      <c r="BQ14" s="117"/>
      <c r="BR14" s="117"/>
      <c r="BS14" s="93"/>
      <c r="BT14" s="93"/>
      <c r="BU14" s="93"/>
      <c r="BV14" s="117"/>
      <c r="BW14" s="117"/>
      <c r="BX14" s="117"/>
      <c r="BY14" s="93"/>
      <c r="BZ14" s="93"/>
      <c r="CA14" s="93"/>
      <c r="CB14" s="121"/>
      <c r="CC14" s="121"/>
      <c r="CD14" s="117"/>
      <c r="CE14" s="117"/>
      <c r="CF14" s="117"/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/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93"/>
      <c r="EA14" s="93"/>
      <c r="EB14" s="93"/>
      <c r="EC14" s="93"/>
      <c r="ED14" s="93"/>
      <c r="EE14" s="93"/>
      <c r="EF14" s="93"/>
      <c r="EG14" s="93"/>
      <c r="EH14" s="93"/>
      <c r="EI14" s="93"/>
      <c r="EJ14" s="93"/>
      <c r="EK14" s="93"/>
      <c r="EL14" s="93"/>
      <c r="EM14" s="93"/>
      <c r="EN14" s="93"/>
      <c r="EO14" s="93"/>
      <c r="EP14" s="93"/>
      <c r="EQ14" s="93"/>
      <c r="ER14" s="93"/>
      <c r="ES14" s="93"/>
      <c r="ET14" s="93"/>
      <c r="EU14" s="93"/>
      <c r="EV14" s="93"/>
      <c r="EW14" s="93"/>
      <c r="EX14" s="93"/>
      <c r="EY14" s="93"/>
      <c r="EZ14" s="93"/>
      <c r="FA14" s="93"/>
      <c r="FB14" s="93"/>
      <c r="FC14" s="93"/>
      <c r="FD14" s="94"/>
      <c r="FE14" s="95">
        <v>100</v>
      </c>
      <c r="FF14" s="95"/>
      <c r="FG14" s="95"/>
      <c r="FH14" s="95"/>
      <c r="FI14" s="96"/>
      <c r="FJ14" s="96"/>
      <c r="FK14" s="95">
        <f t="shared" si="8"/>
        <v>100</v>
      </c>
      <c r="FL14" s="95">
        <f t="shared" si="9"/>
        <v>10</v>
      </c>
      <c r="FM14" s="100"/>
      <c r="FN14" s="98">
        <v>100</v>
      </c>
      <c r="FO14" s="98"/>
      <c r="FP14" s="98"/>
      <c r="FQ14" s="98"/>
      <c r="FR14" s="98"/>
      <c r="FS14" s="98"/>
      <c r="FT14" s="99">
        <f t="shared" si="10"/>
        <v>100</v>
      </c>
      <c r="FU14" s="99">
        <f t="shared" si="11"/>
        <v>10</v>
      </c>
      <c r="FV14" s="100"/>
      <c r="FW14" s="101">
        <v>100</v>
      </c>
      <c r="FX14" s="101">
        <v>100</v>
      </c>
      <c r="FY14" s="101">
        <v>85</v>
      </c>
      <c r="FZ14" s="101">
        <v>98.3</v>
      </c>
      <c r="GA14" s="101">
        <v>100</v>
      </c>
      <c r="GB14" s="101"/>
      <c r="GC14" s="102">
        <f t="shared" si="12"/>
        <v>96.66</v>
      </c>
      <c r="GD14" s="102">
        <f t="shared" si="13"/>
        <v>33.830999999999996</v>
      </c>
      <c r="GE14" s="100"/>
      <c r="GF14" s="103">
        <v>100</v>
      </c>
      <c r="GG14" s="104">
        <v>70</v>
      </c>
      <c r="GH14" s="104"/>
      <c r="GI14" s="104"/>
      <c r="GJ14" s="104"/>
      <c r="GK14" s="104"/>
      <c r="GL14" s="103">
        <f t="shared" si="14"/>
        <v>85</v>
      </c>
      <c r="GM14" s="103">
        <f t="shared" si="15"/>
        <v>38.25</v>
      </c>
      <c r="GN14" s="100"/>
      <c r="GO14" s="82" t="str">
        <f t="shared" si="16"/>
        <v>NO</v>
      </c>
      <c r="GP14" s="100"/>
      <c r="GQ14" s="105">
        <v>61.5</v>
      </c>
      <c r="GR14" s="105" t="str">
        <f t="shared" si="17"/>
        <v>SI</v>
      </c>
      <c r="GS14" s="105">
        <v>55</v>
      </c>
      <c r="GT14" s="105">
        <f t="shared" si="18"/>
        <v>58.25</v>
      </c>
      <c r="GU14" s="100"/>
      <c r="GV14" s="106">
        <f t="shared" si="19"/>
        <v>8.7375000000000007</v>
      </c>
      <c r="GW14" s="106">
        <f t="shared" si="20"/>
        <v>32.228349999999999</v>
      </c>
      <c r="GX14" s="100"/>
      <c r="GY14" s="107" t="str">
        <f t="shared" si="21"/>
        <v>MEJIA ARIAS ALEXANDER PATRICIO</v>
      </c>
      <c r="GZ14" s="108">
        <f t="shared" si="22"/>
        <v>40.97</v>
      </c>
      <c r="HA14" s="82">
        <f t="shared" si="23"/>
        <v>40</v>
      </c>
      <c r="HB14" s="108">
        <f t="shared" si="24"/>
        <v>100</v>
      </c>
      <c r="HC14" s="100"/>
      <c r="HD14" s="109">
        <v>100</v>
      </c>
      <c r="HE14" s="109"/>
      <c r="HF14" s="109"/>
      <c r="HG14" s="109"/>
      <c r="HH14" s="109"/>
      <c r="HI14" s="109"/>
      <c r="HJ14" s="95">
        <f t="shared" si="25"/>
        <v>100</v>
      </c>
      <c r="HK14" s="95">
        <f t="shared" si="26"/>
        <v>20</v>
      </c>
      <c r="HL14" s="100"/>
      <c r="HM14" s="98">
        <v>100</v>
      </c>
      <c r="HN14" s="98"/>
      <c r="HO14" s="98"/>
      <c r="HP14" s="98"/>
      <c r="HQ14" s="98"/>
      <c r="HR14" s="98"/>
      <c r="HS14" s="99">
        <f t="shared" si="27"/>
        <v>100</v>
      </c>
      <c r="HT14" s="99">
        <f t="shared" si="28"/>
        <v>10</v>
      </c>
      <c r="HU14" s="100"/>
      <c r="HV14" s="110">
        <v>100</v>
      </c>
      <c r="HW14" s="110">
        <v>100</v>
      </c>
      <c r="HX14" s="110">
        <v>100</v>
      </c>
      <c r="HY14" s="110">
        <v>100</v>
      </c>
      <c r="HZ14" s="110"/>
      <c r="IA14" s="111"/>
      <c r="IB14" s="111">
        <f t="shared" si="29"/>
        <v>100</v>
      </c>
      <c r="IC14" s="111">
        <f t="shared" si="30"/>
        <v>35</v>
      </c>
      <c r="ID14" s="100"/>
      <c r="IE14" s="103">
        <v>80.5</v>
      </c>
      <c r="IF14" s="103">
        <v>100</v>
      </c>
      <c r="IG14" s="103">
        <v>45</v>
      </c>
      <c r="IH14" s="103"/>
      <c r="II14" s="103"/>
      <c r="IJ14" s="103"/>
      <c r="IK14" s="103">
        <f t="shared" si="31"/>
        <v>75.166666666666671</v>
      </c>
      <c r="IL14" s="103">
        <f t="shared" si="32"/>
        <v>26.308333333333334</v>
      </c>
      <c r="IM14" s="100"/>
      <c r="IN14" s="82" t="str">
        <f t="shared" si="33"/>
        <v>NO</v>
      </c>
      <c r="IO14" s="100"/>
      <c r="IP14" s="105">
        <v>80</v>
      </c>
      <c r="IQ14" s="105" t="str">
        <f t="shared" si="34"/>
        <v>NO</v>
      </c>
      <c r="IR14" s="105"/>
      <c r="IS14" s="105">
        <f t="shared" si="35"/>
        <v>80</v>
      </c>
      <c r="IT14" s="100"/>
      <c r="IU14" s="82">
        <f t="shared" si="36"/>
        <v>12</v>
      </c>
      <c r="IV14" s="82">
        <f t="shared" si="37"/>
        <v>31.957916666666669</v>
      </c>
      <c r="IW14" s="100"/>
      <c r="IX14" s="82" t="str">
        <f t="shared" si="38"/>
        <v>MEJIA ARIAS ALEXANDER PATRICIO</v>
      </c>
      <c r="IY14" s="108">
        <f t="shared" si="39"/>
        <v>43.96</v>
      </c>
      <c r="IZ14" s="82">
        <f t="shared" si="40"/>
        <v>29</v>
      </c>
      <c r="JA14" s="108">
        <f t="shared" si="41"/>
        <v>96.67</v>
      </c>
      <c r="JB14" s="100"/>
      <c r="JC14" s="82" t="str">
        <f t="shared" si="42"/>
        <v>MEJIA ARIAS ALEXANDER PATRICIO</v>
      </c>
      <c r="JD14" s="108">
        <f t="shared" ref="JD14:JF14" si="63">GZ14</f>
        <v>40.97</v>
      </c>
      <c r="JE14" s="82">
        <f t="shared" si="63"/>
        <v>40</v>
      </c>
      <c r="JF14" s="108">
        <f t="shared" si="63"/>
        <v>100</v>
      </c>
      <c r="JG14" s="108">
        <f t="shared" ref="JG14:JI14" si="64">IY14</f>
        <v>43.96</v>
      </c>
      <c r="JH14" s="82">
        <f t="shared" si="64"/>
        <v>29</v>
      </c>
      <c r="JI14" s="108">
        <f t="shared" si="64"/>
        <v>96.67</v>
      </c>
      <c r="JJ14" s="108">
        <f t="shared" ref="JJ14:JK14" si="65">JD14+JG14</f>
        <v>84.93</v>
      </c>
      <c r="JK14" s="82">
        <f t="shared" si="65"/>
        <v>69</v>
      </c>
      <c r="JL14" s="82">
        <f t="shared" si="46"/>
        <v>98.335000000000008</v>
      </c>
      <c r="JM14" s="112" t="str">
        <f t="shared" si="47"/>
        <v>APROBADO</v>
      </c>
    </row>
    <row r="15" spans="1:273" ht="15">
      <c r="A15" s="82">
        <v>8</v>
      </c>
      <c r="B15" s="113" t="s">
        <v>115</v>
      </c>
      <c r="C15" s="114">
        <v>1784215026</v>
      </c>
      <c r="D15" s="114">
        <v>939861565</v>
      </c>
      <c r="E15" s="115" t="s">
        <v>116</v>
      </c>
      <c r="F15" s="115"/>
      <c r="G15" s="115"/>
      <c r="H15" s="126" t="s">
        <v>100</v>
      </c>
      <c r="I15" s="116" t="s">
        <v>101</v>
      </c>
      <c r="J15" s="88">
        <f t="shared" si="3"/>
        <v>40</v>
      </c>
      <c r="K15" s="89">
        <f t="shared" si="4"/>
        <v>100</v>
      </c>
      <c r="L15" s="90">
        <f t="shared" si="5"/>
        <v>26</v>
      </c>
      <c r="M15" s="90">
        <f t="shared" si="6"/>
        <v>86.666666666666671</v>
      </c>
      <c r="N15" s="91">
        <f t="shared" si="2"/>
        <v>66</v>
      </c>
      <c r="O15" s="92">
        <f t="shared" si="7"/>
        <v>93.333333333333343</v>
      </c>
      <c r="P15" s="117"/>
      <c r="Q15" s="93">
        <v>3</v>
      </c>
      <c r="R15" s="93">
        <v>1</v>
      </c>
      <c r="S15" s="93">
        <v>3</v>
      </c>
      <c r="T15" s="93">
        <v>3</v>
      </c>
      <c r="U15" s="118"/>
      <c r="V15" s="118"/>
      <c r="W15" s="93">
        <v>3</v>
      </c>
      <c r="X15" s="93">
        <v>1</v>
      </c>
      <c r="Y15" s="93">
        <v>3</v>
      </c>
      <c r="Z15" s="93">
        <v>3</v>
      </c>
      <c r="AA15" s="117"/>
      <c r="AB15" s="117"/>
      <c r="AC15" s="93">
        <v>3</v>
      </c>
      <c r="AD15" s="93">
        <v>1</v>
      </c>
      <c r="AE15" s="93">
        <v>3</v>
      </c>
      <c r="AF15" s="93">
        <v>3</v>
      </c>
      <c r="AG15" s="117"/>
      <c r="AH15" s="117"/>
      <c r="AI15" s="93">
        <v>3</v>
      </c>
      <c r="AJ15" s="93">
        <v>1</v>
      </c>
      <c r="AK15" s="93">
        <v>3</v>
      </c>
      <c r="AL15" s="93">
        <v>3</v>
      </c>
      <c r="AM15" s="117"/>
      <c r="AN15" s="117"/>
      <c r="AO15" s="93"/>
      <c r="AP15" s="93"/>
      <c r="AQ15" s="93"/>
      <c r="AR15" s="119"/>
      <c r="AS15" s="120"/>
      <c r="AT15" s="117"/>
      <c r="AU15" s="93"/>
      <c r="AV15" s="93"/>
      <c r="AW15" s="93"/>
      <c r="AX15" s="119"/>
      <c r="AY15" s="117"/>
      <c r="AZ15" s="117"/>
      <c r="BA15" s="93">
        <v>3</v>
      </c>
      <c r="BB15" s="93">
        <v>1</v>
      </c>
      <c r="BC15" s="93">
        <v>3</v>
      </c>
      <c r="BD15" s="93">
        <v>3</v>
      </c>
      <c r="BE15" s="117"/>
      <c r="BF15" s="117"/>
      <c r="BG15" s="93">
        <v>2</v>
      </c>
      <c r="BH15" s="93">
        <v>1</v>
      </c>
      <c r="BI15" s="93">
        <v>0</v>
      </c>
      <c r="BJ15" s="93">
        <v>3</v>
      </c>
      <c r="BK15" s="117"/>
      <c r="BL15" s="117"/>
      <c r="BM15" s="93">
        <v>3</v>
      </c>
      <c r="BN15" s="93">
        <v>1</v>
      </c>
      <c r="BO15" s="93">
        <v>3</v>
      </c>
      <c r="BP15" s="93">
        <v>3</v>
      </c>
      <c r="BQ15" s="117"/>
      <c r="BR15" s="117"/>
      <c r="BS15" s="93"/>
      <c r="BT15" s="93"/>
      <c r="BU15" s="93"/>
      <c r="BV15" s="117"/>
      <c r="BW15" s="117"/>
      <c r="BX15" s="117"/>
      <c r="BY15" s="93"/>
      <c r="BZ15" s="93"/>
      <c r="CA15" s="93"/>
      <c r="CB15" s="121"/>
      <c r="CC15" s="121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7"/>
      <c r="CY15" s="117"/>
      <c r="CZ15" s="117"/>
      <c r="DA15" s="117"/>
      <c r="DB15" s="117"/>
      <c r="DC15" s="117"/>
      <c r="DD15" s="117"/>
      <c r="DE15" s="117"/>
      <c r="DF15" s="117"/>
      <c r="DG15" s="117"/>
      <c r="DH15" s="117"/>
      <c r="DI15" s="117"/>
      <c r="DJ15" s="117"/>
      <c r="DK15" s="117"/>
      <c r="DL15" s="117"/>
      <c r="DM15" s="117"/>
      <c r="DN15" s="117"/>
      <c r="DO15" s="117"/>
      <c r="DP15" s="117"/>
      <c r="DQ15" s="117"/>
      <c r="DR15" s="117"/>
      <c r="DS15" s="117"/>
      <c r="DT15" s="117"/>
      <c r="DU15" s="117"/>
      <c r="DV15" s="117"/>
      <c r="DW15" s="117"/>
      <c r="DX15" s="117"/>
      <c r="DY15" s="117"/>
      <c r="DZ15" s="93"/>
      <c r="EA15" s="93"/>
      <c r="EB15" s="93"/>
      <c r="EC15" s="93"/>
      <c r="ED15" s="93"/>
      <c r="EE15" s="93"/>
      <c r="EF15" s="93"/>
      <c r="EG15" s="93"/>
      <c r="EH15" s="93"/>
      <c r="EI15" s="93"/>
      <c r="EJ15" s="93"/>
      <c r="EK15" s="93"/>
      <c r="EL15" s="93"/>
      <c r="EM15" s="93"/>
      <c r="EN15" s="93"/>
      <c r="EO15" s="93"/>
      <c r="EP15" s="93"/>
      <c r="EQ15" s="93"/>
      <c r="ER15" s="93"/>
      <c r="ES15" s="93"/>
      <c r="ET15" s="93"/>
      <c r="EU15" s="93"/>
      <c r="EV15" s="93"/>
      <c r="EW15" s="93"/>
      <c r="EX15" s="93"/>
      <c r="EY15" s="93"/>
      <c r="EZ15" s="93"/>
      <c r="FA15" s="93"/>
      <c r="FB15" s="93"/>
      <c r="FC15" s="93"/>
      <c r="FD15" s="94"/>
      <c r="FE15" s="95">
        <v>0</v>
      </c>
      <c r="FF15" s="95"/>
      <c r="FG15" s="95"/>
      <c r="FH15" s="95"/>
      <c r="FI15" s="96"/>
      <c r="FJ15" s="96"/>
      <c r="FK15" s="95">
        <f t="shared" si="8"/>
        <v>0</v>
      </c>
      <c r="FL15" s="95">
        <f t="shared" si="9"/>
        <v>0</v>
      </c>
      <c r="FM15" s="100"/>
      <c r="FN15" s="98">
        <v>100</v>
      </c>
      <c r="FO15" s="98"/>
      <c r="FP15" s="98"/>
      <c r="FQ15" s="98"/>
      <c r="FR15" s="98"/>
      <c r="FS15" s="98"/>
      <c r="FT15" s="99">
        <f t="shared" si="10"/>
        <v>100</v>
      </c>
      <c r="FU15" s="99">
        <f t="shared" si="11"/>
        <v>10</v>
      </c>
      <c r="FV15" s="100"/>
      <c r="FW15" s="101">
        <v>100</v>
      </c>
      <c r="FX15" s="101">
        <v>0</v>
      </c>
      <c r="FY15" s="101">
        <v>85</v>
      </c>
      <c r="FZ15" s="101">
        <v>94</v>
      </c>
      <c r="GA15" s="101">
        <v>48.5</v>
      </c>
      <c r="GB15" s="101"/>
      <c r="GC15" s="102">
        <f t="shared" si="12"/>
        <v>65.5</v>
      </c>
      <c r="GD15" s="102">
        <f t="shared" si="13"/>
        <v>22.924999999999997</v>
      </c>
      <c r="GE15" s="100"/>
      <c r="GF15" s="103">
        <v>45</v>
      </c>
      <c r="GG15" s="104">
        <v>45</v>
      </c>
      <c r="GH15" s="104"/>
      <c r="GI15" s="104"/>
      <c r="GJ15" s="104"/>
      <c r="GK15" s="104"/>
      <c r="GL15" s="103">
        <f t="shared" si="14"/>
        <v>45</v>
      </c>
      <c r="GM15" s="103">
        <f t="shared" si="15"/>
        <v>20.25</v>
      </c>
      <c r="GN15" s="100"/>
      <c r="GO15" s="82" t="str">
        <f t="shared" si="16"/>
        <v>NO</v>
      </c>
      <c r="GP15" s="100"/>
      <c r="GQ15" s="105">
        <v>55.5</v>
      </c>
      <c r="GR15" s="105" t="str">
        <f t="shared" si="17"/>
        <v>NO</v>
      </c>
      <c r="GS15" s="105">
        <v>83.3</v>
      </c>
      <c r="GT15" s="105">
        <f t="shared" si="18"/>
        <v>69.400000000000006</v>
      </c>
      <c r="GU15" s="100"/>
      <c r="GV15" s="106">
        <f t="shared" si="19"/>
        <v>10.41</v>
      </c>
      <c r="GW15" s="106">
        <f t="shared" si="20"/>
        <v>18.611249999999998</v>
      </c>
      <c r="GX15" s="100"/>
      <c r="GY15" s="107" t="str">
        <f t="shared" si="21"/>
        <v>MORAN BRIONES CHRISTIAN BLADIMIR</v>
      </c>
      <c r="GZ15" s="108">
        <f t="shared" si="22"/>
        <v>29.02</v>
      </c>
      <c r="HA15" s="82">
        <f t="shared" si="23"/>
        <v>40</v>
      </c>
      <c r="HB15" s="108">
        <f t="shared" si="24"/>
        <v>100</v>
      </c>
      <c r="HC15" s="100"/>
      <c r="HD15" s="109">
        <v>92.5</v>
      </c>
      <c r="HE15" s="109"/>
      <c r="HF15" s="109"/>
      <c r="HG15" s="109"/>
      <c r="HH15" s="109"/>
      <c r="HI15" s="109"/>
      <c r="HJ15" s="95">
        <f t="shared" si="25"/>
        <v>92.5</v>
      </c>
      <c r="HK15" s="95">
        <f t="shared" si="26"/>
        <v>18.5</v>
      </c>
      <c r="HL15" s="100"/>
      <c r="HM15" s="98">
        <v>100</v>
      </c>
      <c r="HN15" s="98"/>
      <c r="HO15" s="98"/>
      <c r="HP15" s="98"/>
      <c r="HQ15" s="98"/>
      <c r="HR15" s="98"/>
      <c r="HS15" s="99">
        <f t="shared" si="27"/>
        <v>100</v>
      </c>
      <c r="HT15" s="99">
        <f t="shared" si="28"/>
        <v>10</v>
      </c>
      <c r="HU15" s="100"/>
      <c r="HV15" s="110">
        <v>100</v>
      </c>
      <c r="HW15" s="110">
        <v>100</v>
      </c>
      <c r="HX15" s="110">
        <v>100</v>
      </c>
      <c r="HY15" s="110">
        <v>100</v>
      </c>
      <c r="HZ15" s="110"/>
      <c r="IA15" s="111"/>
      <c r="IB15" s="111">
        <f t="shared" si="29"/>
        <v>100</v>
      </c>
      <c r="IC15" s="111">
        <f t="shared" si="30"/>
        <v>35</v>
      </c>
      <c r="ID15" s="100"/>
      <c r="IE15" s="103">
        <v>69.5</v>
      </c>
      <c r="IF15" s="103">
        <v>50</v>
      </c>
      <c r="IG15" s="103">
        <v>52.5</v>
      </c>
      <c r="IH15" s="103"/>
      <c r="II15" s="103"/>
      <c r="IJ15" s="103"/>
      <c r="IK15" s="103">
        <f t="shared" si="31"/>
        <v>57.333333333333336</v>
      </c>
      <c r="IL15" s="103">
        <f t="shared" si="32"/>
        <v>20.066666666666666</v>
      </c>
      <c r="IM15" s="100"/>
      <c r="IN15" s="82" t="str">
        <f t="shared" si="33"/>
        <v>NO</v>
      </c>
      <c r="IO15" s="100"/>
      <c r="IP15" s="105">
        <v>100</v>
      </c>
      <c r="IQ15" s="105" t="str">
        <f t="shared" si="34"/>
        <v>NO</v>
      </c>
      <c r="IR15" s="105"/>
      <c r="IS15" s="105">
        <f t="shared" si="35"/>
        <v>100</v>
      </c>
      <c r="IT15" s="100"/>
      <c r="IU15" s="82">
        <f t="shared" si="36"/>
        <v>15</v>
      </c>
      <c r="IV15" s="82">
        <f t="shared" si="37"/>
        <v>29.248333333333331</v>
      </c>
      <c r="IW15" s="100"/>
      <c r="IX15" s="82" t="str">
        <f t="shared" si="38"/>
        <v>MORAN BRIONES CHRISTIAN BLADIMIR</v>
      </c>
      <c r="IY15" s="108">
        <f t="shared" si="39"/>
        <v>44.25</v>
      </c>
      <c r="IZ15" s="82">
        <f t="shared" si="40"/>
        <v>26</v>
      </c>
      <c r="JA15" s="108">
        <f t="shared" si="41"/>
        <v>86.67</v>
      </c>
      <c r="JB15" s="100"/>
      <c r="JC15" s="82" t="str">
        <f t="shared" si="42"/>
        <v>MORAN BRIONES CHRISTIAN BLADIMIR</v>
      </c>
      <c r="JD15" s="108">
        <f t="shared" ref="JD15:JF15" si="66">GZ15</f>
        <v>29.02</v>
      </c>
      <c r="JE15" s="82">
        <f t="shared" si="66"/>
        <v>40</v>
      </c>
      <c r="JF15" s="108">
        <f t="shared" si="66"/>
        <v>100</v>
      </c>
      <c r="JG15" s="108">
        <f t="shared" ref="JG15:JI15" si="67">IY15</f>
        <v>44.25</v>
      </c>
      <c r="JH15" s="82">
        <f t="shared" si="67"/>
        <v>26</v>
      </c>
      <c r="JI15" s="108">
        <f t="shared" si="67"/>
        <v>86.67</v>
      </c>
      <c r="JJ15" s="108">
        <f t="shared" ref="JJ15:JK15" si="68">JD15+JG15</f>
        <v>73.27</v>
      </c>
      <c r="JK15" s="82">
        <f t="shared" si="68"/>
        <v>66</v>
      </c>
      <c r="JL15" s="82">
        <f t="shared" si="46"/>
        <v>93.335000000000008</v>
      </c>
      <c r="JM15" s="112" t="str">
        <f t="shared" si="47"/>
        <v>APROBADO</v>
      </c>
    </row>
    <row r="16" spans="1:273" ht="15">
      <c r="A16" s="82">
        <v>9</v>
      </c>
      <c r="B16" s="113" t="s">
        <v>117</v>
      </c>
      <c r="C16" s="114">
        <v>1718052385</v>
      </c>
      <c r="D16" s="114">
        <v>976493314</v>
      </c>
      <c r="E16" s="137" t="s">
        <v>118</v>
      </c>
      <c r="F16" s="137"/>
      <c r="G16" s="137"/>
      <c r="H16" s="115" t="s">
        <v>104</v>
      </c>
      <c r="I16" s="116" t="s">
        <v>101</v>
      </c>
      <c r="J16" s="88">
        <f t="shared" si="3"/>
        <v>40</v>
      </c>
      <c r="K16" s="89">
        <f t="shared" si="4"/>
        <v>100</v>
      </c>
      <c r="L16" s="90">
        <f t="shared" si="5"/>
        <v>30</v>
      </c>
      <c r="M16" s="90">
        <f t="shared" si="6"/>
        <v>100</v>
      </c>
      <c r="N16" s="91">
        <f t="shared" si="2"/>
        <v>70</v>
      </c>
      <c r="O16" s="92">
        <f t="shared" si="7"/>
        <v>100</v>
      </c>
      <c r="P16" s="117"/>
      <c r="Q16" s="93">
        <v>3</v>
      </c>
      <c r="R16" s="93">
        <v>1</v>
      </c>
      <c r="S16" s="93">
        <v>3</v>
      </c>
      <c r="T16" s="93">
        <v>3</v>
      </c>
      <c r="U16" s="118"/>
      <c r="V16" s="118"/>
      <c r="W16" s="93">
        <v>3</v>
      </c>
      <c r="X16" s="93">
        <v>1</v>
      </c>
      <c r="Y16" s="93">
        <v>3</v>
      </c>
      <c r="Z16" s="93">
        <v>3</v>
      </c>
      <c r="AA16" s="117"/>
      <c r="AB16" s="117"/>
      <c r="AC16" s="93">
        <v>3</v>
      </c>
      <c r="AD16" s="93">
        <v>1</v>
      </c>
      <c r="AE16" s="93">
        <v>3</v>
      </c>
      <c r="AF16" s="93">
        <v>3</v>
      </c>
      <c r="AG16" s="117"/>
      <c r="AH16" s="117"/>
      <c r="AI16" s="93">
        <v>3</v>
      </c>
      <c r="AJ16" s="93">
        <v>1</v>
      </c>
      <c r="AK16" s="93">
        <v>3</v>
      </c>
      <c r="AL16" s="93">
        <v>3</v>
      </c>
      <c r="AM16" s="117"/>
      <c r="AN16" s="117"/>
      <c r="AO16" s="93"/>
      <c r="AP16" s="93"/>
      <c r="AQ16" s="93"/>
      <c r="AR16" s="119"/>
      <c r="AS16" s="120"/>
      <c r="AT16" s="117"/>
      <c r="AU16" s="93"/>
      <c r="AV16" s="93"/>
      <c r="AW16" s="93"/>
      <c r="AX16" s="119"/>
      <c r="AY16" s="117"/>
      <c r="AZ16" s="117"/>
      <c r="BA16" s="93">
        <v>3</v>
      </c>
      <c r="BB16" s="93">
        <v>1</v>
      </c>
      <c r="BC16" s="93">
        <v>3</v>
      </c>
      <c r="BD16" s="93">
        <v>3</v>
      </c>
      <c r="BE16" s="117"/>
      <c r="BF16" s="117"/>
      <c r="BG16" s="93">
        <v>3</v>
      </c>
      <c r="BH16" s="93">
        <v>1</v>
      </c>
      <c r="BI16" s="93">
        <v>3</v>
      </c>
      <c r="BJ16" s="93">
        <v>3</v>
      </c>
      <c r="BK16" s="117"/>
      <c r="BL16" s="117"/>
      <c r="BM16" s="93">
        <v>3</v>
      </c>
      <c r="BN16" s="93">
        <v>1</v>
      </c>
      <c r="BO16" s="93">
        <v>3</v>
      </c>
      <c r="BP16" s="93">
        <v>3</v>
      </c>
      <c r="BQ16" s="117"/>
      <c r="BR16" s="117"/>
      <c r="BS16" s="93"/>
      <c r="BT16" s="93"/>
      <c r="BU16" s="93"/>
      <c r="BV16" s="117"/>
      <c r="BW16" s="117"/>
      <c r="BX16" s="117"/>
      <c r="BY16" s="93"/>
      <c r="BZ16" s="93"/>
      <c r="CA16" s="93"/>
      <c r="CB16" s="121"/>
      <c r="CC16" s="121"/>
      <c r="CD16" s="117"/>
      <c r="CE16" s="117"/>
      <c r="CF16" s="117"/>
      <c r="CG16" s="117"/>
      <c r="CH16" s="117"/>
      <c r="CI16" s="117"/>
      <c r="CJ16" s="117"/>
      <c r="CK16" s="117"/>
      <c r="CL16" s="117"/>
      <c r="CM16" s="117"/>
      <c r="CN16" s="11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7"/>
      <c r="CY16" s="117"/>
      <c r="CZ16" s="117"/>
      <c r="DA16" s="117"/>
      <c r="DB16" s="117"/>
      <c r="DC16" s="117"/>
      <c r="DD16" s="117"/>
      <c r="DE16" s="117"/>
      <c r="DF16" s="117"/>
      <c r="DG16" s="117"/>
      <c r="DH16" s="117"/>
      <c r="DI16" s="117"/>
      <c r="DJ16" s="117"/>
      <c r="DK16" s="117"/>
      <c r="DL16" s="117"/>
      <c r="DM16" s="117"/>
      <c r="DN16" s="117"/>
      <c r="DO16" s="117"/>
      <c r="DP16" s="117"/>
      <c r="DQ16" s="117"/>
      <c r="DR16" s="117"/>
      <c r="DS16" s="117"/>
      <c r="DT16" s="117"/>
      <c r="DU16" s="117"/>
      <c r="DV16" s="117"/>
      <c r="DW16" s="117"/>
      <c r="DX16" s="117"/>
      <c r="DY16" s="117"/>
      <c r="DZ16" s="93"/>
      <c r="EA16" s="93"/>
      <c r="EB16" s="93"/>
      <c r="EC16" s="93"/>
      <c r="ED16" s="93"/>
      <c r="EE16" s="93"/>
      <c r="EF16" s="93"/>
      <c r="EG16" s="93"/>
      <c r="EH16" s="93"/>
      <c r="EI16" s="93"/>
      <c r="EJ16" s="93"/>
      <c r="EK16" s="93"/>
      <c r="EL16" s="93"/>
      <c r="EM16" s="93"/>
      <c r="EN16" s="93"/>
      <c r="EO16" s="93"/>
      <c r="EP16" s="93"/>
      <c r="EQ16" s="93"/>
      <c r="ER16" s="93"/>
      <c r="ES16" s="93"/>
      <c r="ET16" s="93"/>
      <c r="EU16" s="93"/>
      <c r="EV16" s="93"/>
      <c r="EW16" s="93"/>
      <c r="EX16" s="93"/>
      <c r="EY16" s="93"/>
      <c r="EZ16" s="93"/>
      <c r="FA16" s="93"/>
      <c r="FB16" s="93"/>
      <c r="FC16" s="93"/>
      <c r="FD16" s="94"/>
      <c r="FE16" s="95">
        <v>100</v>
      </c>
      <c r="FF16" s="95"/>
      <c r="FG16" s="95"/>
      <c r="FH16" s="95"/>
      <c r="FI16" s="96"/>
      <c r="FJ16" s="96"/>
      <c r="FK16" s="95">
        <f t="shared" si="8"/>
        <v>100</v>
      </c>
      <c r="FL16" s="95">
        <f t="shared" si="9"/>
        <v>10</v>
      </c>
      <c r="FM16" s="100"/>
      <c r="FN16" s="98">
        <v>100</v>
      </c>
      <c r="FO16" s="98"/>
      <c r="FP16" s="98"/>
      <c r="FQ16" s="98"/>
      <c r="FR16" s="98"/>
      <c r="FS16" s="98"/>
      <c r="FT16" s="99">
        <f t="shared" si="10"/>
        <v>100</v>
      </c>
      <c r="FU16" s="99">
        <f t="shared" si="11"/>
        <v>10</v>
      </c>
      <c r="FV16" s="100"/>
      <c r="FW16" s="101">
        <v>100</v>
      </c>
      <c r="FX16" s="101">
        <v>100</v>
      </c>
      <c r="FY16" s="101">
        <v>100</v>
      </c>
      <c r="FZ16" s="101">
        <v>99.3</v>
      </c>
      <c r="GA16" s="101">
        <v>100</v>
      </c>
      <c r="GB16" s="101"/>
      <c r="GC16" s="102">
        <f t="shared" si="12"/>
        <v>99.86</v>
      </c>
      <c r="GD16" s="102">
        <f t="shared" si="13"/>
        <v>34.951000000000001</v>
      </c>
      <c r="GE16" s="100"/>
      <c r="GF16" s="103">
        <v>100</v>
      </c>
      <c r="GG16" s="104">
        <v>100</v>
      </c>
      <c r="GH16" s="104"/>
      <c r="GI16" s="104"/>
      <c r="GJ16" s="104"/>
      <c r="GK16" s="104"/>
      <c r="GL16" s="103">
        <f t="shared" si="14"/>
        <v>100</v>
      </c>
      <c r="GM16" s="103">
        <f t="shared" si="15"/>
        <v>45</v>
      </c>
      <c r="GN16" s="100"/>
      <c r="GO16" s="82" t="str">
        <f t="shared" si="16"/>
        <v>SI</v>
      </c>
      <c r="GP16" s="100"/>
      <c r="GQ16" s="105">
        <v>67.5</v>
      </c>
      <c r="GR16" s="105" t="str">
        <f t="shared" si="17"/>
        <v>SI</v>
      </c>
      <c r="GS16" s="105">
        <v>57.5</v>
      </c>
      <c r="GT16" s="105">
        <f t="shared" si="18"/>
        <v>62.5</v>
      </c>
      <c r="GU16" s="100"/>
      <c r="GV16" s="106">
        <f t="shared" si="19"/>
        <v>9.375</v>
      </c>
      <c r="GW16" s="106">
        <f t="shared" si="20"/>
        <v>34.982849999999999</v>
      </c>
      <c r="GX16" s="100"/>
      <c r="GY16" s="107" t="str">
        <f t="shared" si="21"/>
        <v>OBANDO MALDONADO JOSE RODOLFO</v>
      </c>
      <c r="GZ16" s="108">
        <f t="shared" si="22"/>
        <v>44.36</v>
      </c>
      <c r="HA16" s="82">
        <f t="shared" si="23"/>
        <v>40</v>
      </c>
      <c r="HB16" s="108">
        <f t="shared" si="24"/>
        <v>100</v>
      </c>
      <c r="HC16" s="100"/>
      <c r="HD16" s="109">
        <v>100</v>
      </c>
      <c r="HE16" s="109"/>
      <c r="HF16" s="109"/>
      <c r="HG16" s="109"/>
      <c r="HH16" s="109"/>
      <c r="HI16" s="109"/>
      <c r="HJ16" s="95">
        <f t="shared" si="25"/>
        <v>100</v>
      </c>
      <c r="HK16" s="95">
        <f t="shared" si="26"/>
        <v>20</v>
      </c>
      <c r="HL16" s="100"/>
      <c r="HM16" s="98">
        <v>100</v>
      </c>
      <c r="HN16" s="98"/>
      <c r="HO16" s="98"/>
      <c r="HP16" s="98"/>
      <c r="HQ16" s="98"/>
      <c r="HR16" s="98"/>
      <c r="HS16" s="99">
        <f t="shared" si="27"/>
        <v>100</v>
      </c>
      <c r="HT16" s="99">
        <f t="shared" si="28"/>
        <v>10</v>
      </c>
      <c r="HU16" s="100"/>
      <c r="HV16" s="110">
        <v>100</v>
      </c>
      <c r="HW16" s="110">
        <v>100</v>
      </c>
      <c r="HX16" s="110">
        <v>100</v>
      </c>
      <c r="HY16" s="110">
        <v>100</v>
      </c>
      <c r="HZ16" s="110"/>
      <c r="IA16" s="111"/>
      <c r="IB16" s="111">
        <f t="shared" si="29"/>
        <v>100</v>
      </c>
      <c r="IC16" s="111">
        <f t="shared" si="30"/>
        <v>35</v>
      </c>
      <c r="ID16" s="100"/>
      <c r="IE16" s="103">
        <v>100</v>
      </c>
      <c r="IF16" s="103">
        <v>100</v>
      </c>
      <c r="IG16" s="103">
        <v>97.5</v>
      </c>
      <c r="IH16" s="103"/>
      <c r="II16" s="103"/>
      <c r="IJ16" s="103"/>
      <c r="IK16" s="103">
        <f t="shared" si="31"/>
        <v>99.166666666666671</v>
      </c>
      <c r="IL16" s="103">
        <f t="shared" si="32"/>
        <v>34.708333333333336</v>
      </c>
      <c r="IM16" s="100"/>
      <c r="IN16" s="82" t="str">
        <f t="shared" si="33"/>
        <v>SI</v>
      </c>
      <c r="IO16" s="100"/>
      <c r="IP16" s="105">
        <v>100</v>
      </c>
      <c r="IQ16" s="105" t="str">
        <f t="shared" si="34"/>
        <v>NO</v>
      </c>
      <c r="IR16" s="105"/>
      <c r="IS16" s="105">
        <f t="shared" si="35"/>
        <v>100</v>
      </c>
      <c r="IT16" s="100"/>
      <c r="IU16" s="82">
        <f t="shared" si="36"/>
        <v>15</v>
      </c>
      <c r="IV16" s="82">
        <f t="shared" si="37"/>
        <v>34.897916666666667</v>
      </c>
      <c r="IW16" s="100"/>
      <c r="IX16" s="82" t="str">
        <f t="shared" si="38"/>
        <v>OBANDO MALDONADO JOSE RODOLFO</v>
      </c>
      <c r="IY16" s="108">
        <f t="shared" si="39"/>
        <v>49.9</v>
      </c>
      <c r="IZ16" s="82">
        <f t="shared" si="40"/>
        <v>30</v>
      </c>
      <c r="JA16" s="108">
        <f t="shared" si="41"/>
        <v>100</v>
      </c>
      <c r="JB16" s="100"/>
      <c r="JC16" s="82" t="str">
        <f t="shared" si="42"/>
        <v>OBANDO MALDONADO JOSE RODOLFO</v>
      </c>
      <c r="JD16" s="108">
        <f t="shared" ref="JD16:JF16" si="69">GZ16</f>
        <v>44.36</v>
      </c>
      <c r="JE16" s="82">
        <f t="shared" si="69"/>
        <v>40</v>
      </c>
      <c r="JF16" s="108">
        <f t="shared" si="69"/>
        <v>100</v>
      </c>
      <c r="JG16" s="108">
        <f t="shared" ref="JG16:JI16" si="70">IY16</f>
        <v>49.9</v>
      </c>
      <c r="JH16" s="82">
        <f t="shared" si="70"/>
        <v>30</v>
      </c>
      <c r="JI16" s="108">
        <f t="shared" si="70"/>
        <v>100</v>
      </c>
      <c r="JJ16" s="108">
        <f t="shared" ref="JJ16:JK16" si="71">JD16+JG16</f>
        <v>94.259999999999991</v>
      </c>
      <c r="JK16" s="82">
        <f t="shared" si="71"/>
        <v>70</v>
      </c>
      <c r="JL16" s="82">
        <f t="shared" si="46"/>
        <v>100</v>
      </c>
      <c r="JM16" s="112" t="str">
        <f t="shared" si="47"/>
        <v>APROBADO</v>
      </c>
    </row>
    <row r="17" spans="1:273" ht="15">
      <c r="A17" s="82">
        <v>10</v>
      </c>
      <c r="B17" s="113" t="s">
        <v>119</v>
      </c>
      <c r="C17" s="114">
        <v>1217349316</v>
      </c>
      <c r="D17" s="114">
        <v>979838919</v>
      </c>
      <c r="E17" s="115" t="s">
        <v>120</v>
      </c>
      <c r="F17" s="115"/>
      <c r="G17" s="115"/>
      <c r="H17" s="115" t="s">
        <v>104</v>
      </c>
      <c r="I17" s="116" t="s">
        <v>101</v>
      </c>
      <c r="J17" s="88">
        <f t="shared" si="3"/>
        <v>40</v>
      </c>
      <c r="K17" s="89">
        <f t="shared" si="4"/>
        <v>100</v>
      </c>
      <c r="L17" s="90">
        <f t="shared" si="5"/>
        <v>30</v>
      </c>
      <c r="M17" s="90">
        <f t="shared" si="6"/>
        <v>100</v>
      </c>
      <c r="N17" s="91">
        <f t="shared" si="2"/>
        <v>70</v>
      </c>
      <c r="O17" s="92">
        <f t="shared" si="7"/>
        <v>100</v>
      </c>
      <c r="P17" s="117"/>
      <c r="Q17" s="93">
        <v>3</v>
      </c>
      <c r="R17" s="93">
        <v>1</v>
      </c>
      <c r="S17" s="93">
        <v>3</v>
      </c>
      <c r="T17" s="93">
        <v>3</v>
      </c>
      <c r="U17" s="118"/>
      <c r="V17" s="118"/>
      <c r="W17" s="93">
        <v>3</v>
      </c>
      <c r="X17" s="93">
        <v>1</v>
      </c>
      <c r="Y17" s="93">
        <v>3</v>
      </c>
      <c r="Z17" s="93">
        <v>3</v>
      </c>
      <c r="AA17" s="117"/>
      <c r="AB17" s="117"/>
      <c r="AC17" s="93">
        <v>3</v>
      </c>
      <c r="AD17" s="93">
        <v>1</v>
      </c>
      <c r="AE17" s="93">
        <v>3</v>
      </c>
      <c r="AF17" s="93">
        <v>3</v>
      </c>
      <c r="AG17" s="117"/>
      <c r="AH17" s="117"/>
      <c r="AI17" s="93">
        <v>3</v>
      </c>
      <c r="AJ17" s="93">
        <v>1</v>
      </c>
      <c r="AK17" s="93">
        <v>3</v>
      </c>
      <c r="AL17" s="93">
        <v>3</v>
      </c>
      <c r="AM17" s="117"/>
      <c r="AN17" s="117"/>
      <c r="AO17" s="93"/>
      <c r="AP17" s="93"/>
      <c r="AQ17" s="93"/>
      <c r="AR17" s="119"/>
      <c r="AS17" s="120"/>
      <c r="AT17" s="117"/>
      <c r="AU17" s="93"/>
      <c r="AV17" s="93"/>
      <c r="AW17" s="93"/>
      <c r="AX17" s="119"/>
      <c r="AY17" s="117"/>
      <c r="AZ17" s="117"/>
      <c r="BA17" s="93">
        <v>3</v>
      </c>
      <c r="BB17" s="93">
        <v>1</v>
      </c>
      <c r="BC17" s="93">
        <v>3</v>
      </c>
      <c r="BD17" s="93">
        <v>3</v>
      </c>
      <c r="BE17" s="117"/>
      <c r="BF17" s="117"/>
      <c r="BG17" s="93">
        <v>3</v>
      </c>
      <c r="BH17" s="93">
        <v>1</v>
      </c>
      <c r="BI17" s="93">
        <v>3</v>
      </c>
      <c r="BJ17" s="93">
        <v>3</v>
      </c>
      <c r="BK17" s="117"/>
      <c r="BL17" s="117"/>
      <c r="BM17" s="93">
        <v>3</v>
      </c>
      <c r="BN17" s="93">
        <v>1</v>
      </c>
      <c r="BO17" s="93">
        <v>3</v>
      </c>
      <c r="BP17" s="93">
        <v>3</v>
      </c>
      <c r="BQ17" s="117"/>
      <c r="BR17" s="117"/>
      <c r="BS17" s="93"/>
      <c r="BT17" s="93"/>
      <c r="BU17" s="93"/>
      <c r="BV17" s="117"/>
      <c r="BW17" s="117"/>
      <c r="BX17" s="117"/>
      <c r="BY17" s="93"/>
      <c r="BZ17" s="93"/>
      <c r="CA17" s="93"/>
      <c r="CB17" s="121"/>
      <c r="CC17" s="121"/>
      <c r="CD17" s="117"/>
      <c r="CE17" s="117"/>
      <c r="CF17" s="117"/>
      <c r="CG17" s="117"/>
      <c r="CH17" s="117"/>
      <c r="CI17" s="117"/>
      <c r="CJ17" s="117"/>
      <c r="CK17" s="117"/>
      <c r="CL17" s="117"/>
      <c r="CM17" s="117"/>
      <c r="CN17" s="117"/>
      <c r="CO17" s="117"/>
      <c r="CP17" s="117"/>
      <c r="CQ17" s="117"/>
      <c r="CR17" s="117"/>
      <c r="CS17" s="117"/>
      <c r="CT17" s="117"/>
      <c r="CU17" s="117"/>
      <c r="CV17" s="117"/>
      <c r="CW17" s="117"/>
      <c r="CX17" s="117"/>
      <c r="CY17" s="117"/>
      <c r="CZ17" s="117"/>
      <c r="DA17" s="117"/>
      <c r="DB17" s="117"/>
      <c r="DC17" s="117"/>
      <c r="DD17" s="117"/>
      <c r="DE17" s="117"/>
      <c r="DF17" s="117"/>
      <c r="DG17" s="117"/>
      <c r="DH17" s="117"/>
      <c r="DI17" s="117"/>
      <c r="DJ17" s="117"/>
      <c r="DK17" s="117"/>
      <c r="DL17" s="117"/>
      <c r="DM17" s="117"/>
      <c r="DN17" s="117"/>
      <c r="DO17" s="117"/>
      <c r="DP17" s="117"/>
      <c r="DQ17" s="117"/>
      <c r="DR17" s="117"/>
      <c r="DS17" s="117"/>
      <c r="DT17" s="117"/>
      <c r="DU17" s="117"/>
      <c r="DV17" s="117"/>
      <c r="DW17" s="117"/>
      <c r="DX17" s="117"/>
      <c r="DY17" s="117"/>
      <c r="DZ17" s="93"/>
      <c r="EA17" s="93"/>
      <c r="EB17" s="93"/>
      <c r="EC17" s="93"/>
      <c r="ED17" s="93"/>
      <c r="EE17" s="93"/>
      <c r="EF17" s="93"/>
      <c r="EG17" s="93"/>
      <c r="EH17" s="93"/>
      <c r="EI17" s="93"/>
      <c r="EJ17" s="93"/>
      <c r="EK17" s="93"/>
      <c r="EL17" s="93"/>
      <c r="EM17" s="93"/>
      <c r="EN17" s="93"/>
      <c r="EO17" s="93"/>
      <c r="EP17" s="93"/>
      <c r="EQ17" s="93"/>
      <c r="ER17" s="93"/>
      <c r="ES17" s="93"/>
      <c r="ET17" s="93"/>
      <c r="EU17" s="93"/>
      <c r="EV17" s="93"/>
      <c r="EW17" s="93"/>
      <c r="EX17" s="93"/>
      <c r="EY17" s="93"/>
      <c r="EZ17" s="93"/>
      <c r="FA17" s="93"/>
      <c r="FB17" s="93"/>
      <c r="FC17" s="93"/>
      <c r="FD17" s="94"/>
      <c r="FE17" s="95">
        <v>100</v>
      </c>
      <c r="FF17" s="95"/>
      <c r="FG17" s="95"/>
      <c r="FH17" s="95"/>
      <c r="FI17" s="96"/>
      <c r="FJ17" s="96"/>
      <c r="FK17" s="95">
        <f t="shared" si="8"/>
        <v>100</v>
      </c>
      <c r="FL17" s="95">
        <f t="shared" si="9"/>
        <v>10</v>
      </c>
      <c r="FM17" s="100"/>
      <c r="FN17" s="98">
        <v>100</v>
      </c>
      <c r="FO17" s="98"/>
      <c r="FP17" s="98"/>
      <c r="FQ17" s="98"/>
      <c r="FR17" s="98"/>
      <c r="FS17" s="98"/>
      <c r="FT17" s="99">
        <f t="shared" si="10"/>
        <v>100</v>
      </c>
      <c r="FU17" s="99">
        <f t="shared" si="11"/>
        <v>10</v>
      </c>
      <c r="FV17" s="100"/>
      <c r="FW17" s="101">
        <v>100</v>
      </c>
      <c r="FX17" s="101">
        <v>100</v>
      </c>
      <c r="FY17" s="101">
        <v>100</v>
      </c>
      <c r="FZ17" s="101">
        <v>100</v>
      </c>
      <c r="GA17" s="101">
        <v>100</v>
      </c>
      <c r="GB17" s="101"/>
      <c r="GC17" s="102">
        <f t="shared" si="12"/>
        <v>100</v>
      </c>
      <c r="GD17" s="102">
        <f t="shared" si="13"/>
        <v>35</v>
      </c>
      <c r="GE17" s="100"/>
      <c r="GF17" s="103">
        <v>100</v>
      </c>
      <c r="GG17" s="104">
        <v>30</v>
      </c>
      <c r="GH17" s="104"/>
      <c r="GI17" s="104"/>
      <c r="GJ17" s="104"/>
      <c r="GK17" s="104"/>
      <c r="GL17" s="103">
        <f t="shared" si="14"/>
        <v>65</v>
      </c>
      <c r="GM17" s="103">
        <f t="shared" si="15"/>
        <v>29.25</v>
      </c>
      <c r="GN17" s="100"/>
      <c r="GO17" s="82" t="str">
        <f t="shared" si="16"/>
        <v>NO</v>
      </c>
      <c r="GP17" s="100"/>
      <c r="GQ17" s="105">
        <v>48</v>
      </c>
      <c r="GR17" s="105" t="str">
        <f t="shared" si="17"/>
        <v>SI</v>
      </c>
      <c r="GS17" s="105">
        <v>39.1</v>
      </c>
      <c r="GT17" s="105">
        <f t="shared" si="18"/>
        <v>43.55</v>
      </c>
      <c r="GU17" s="100"/>
      <c r="GV17" s="106">
        <f t="shared" si="19"/>
        <v>6.5324999999999998</v>
      </c>
      <c r="GW17" s="106">
        <f t="shared" si="20"/>
        <v>29.487500000000001</v>
      </c>
      <c r="GX17" s="100"/>
      <c r="GY17" s="107" t="str">
        <f t="shared" si="21"/>
        <v>ORTIZ ZUÑIGA ANGIE JOSETH</v>
      </c>
      <c r="GZ17" s="108">
        <f t="shared" si="22"/>
        <v>36.020000000000003</v>
      </c>
      <c r="HA17" s="82">
        <f t="shared" si="23"/>
        <v>40</v>
      </c>
      <c r="HB17" s="108">
        <f t="shared" si="24"/>
        <v>100</v>
      </c>
      <c r="HC17" s="100"/>
      <c r="HD17" s="109">
        <v>100</v>
      </c>
      <c r="HE17" s="109"/>
      <c r="HF17" s="109"/>
      <c r="HG17" s="109"/>
      <c r="HH17" s="109"/>
      <c r="HI17" s="109"/>
      <c r="HJ17" s="95">
        <f t="shared" si="25"/>
        <v>100</v>
      </c>
      <c r="HK17" s="95">
        <f t="shared" si="26"/>
        <v>20</v>
      </c>
      <c r="HL17" s="100"/>
      <c r="HM17" s="98">
        <v>100</v>
      </c>
      <c r="HN17" s="98"/>
      <c r="HO17" s="98"/>
      <c r="HP17" s="98"/>
      <c r="HQ17" s="98"/>
      <c r="HR17" s="98"/>
      <c r="HS17" s="99">
        <f t="shared" si="27"/>
        <v>100</v>
      </c>
      <c r="HT17" s="99">
        <f t="shared" si="28"/>
        <v>10</v>
      </c>
      <c r="HU17" s="100"/>
      <c r="HV17" s="110">
        <v>100</v>
      </c>
      <c r="HW17" s="110">
        <v>100</v>
      </c>
      <c r="HX17" s="110">
        <v>100</v>
      </c>
      <c r="HY17" s="110">
        <v>100</v>
      </c>
      <c r="HZ17" s="110"/>
      <c r="IA17" s="111"/>
      <c r="IB17" s="111">
        <f t="shared" si="29"/>
        <v>100</v>
      </c>
      <c r="IC17" s="111">
        <f t="shared" si="30"/>
        <v>35</v>
      </c>
      <c r="ID17" s="100"/>
      <c r="IE17" s="103">
        <v>72</v>
      </c>
      <c r="IF17" s="103">
        <v>100</v>
      </c>
      <c r="IG17" s="103">
        <v>75</v>
      </c>
      <c r="IH17" s="103"/>
      <c r="II17" s="103"/>
      <c r="IJ17" s="103"/>
      <c r="IK17" s="103">
        <f t="shared" si="31"/>
        <v>82.333333333333329</v>
      </c>
      <c r="IL17" s="103">
        <f t="shared" si="32"/>
        <v>28.816666666666663</v>
      </c>
      <c r="IM17" s="100"/>
      <c r="IN17" s="82" t="str">
        <f t="shared" si="33"/>
        <v>NO</v>
      </c>
      <c r="IO17" s="100"/>
      <c r="IP17" s="105">
        <v>100</v>
      </c>
      <c r="IQ17" s="105" t="str">
        <f t="shared" si="34"/>
        <v>NO</v>
      </c>
      <c r="IR17" s="105"/>
      <c r="IS17" s="105">
        <f t="shared" si="35"/>
        <v>100</v>
      </c>
      <c r="IT17" s="100"/>
      <c r="IU17" s="82">
        <f t="shared" si="36"/>
        <v>15</v>
      </c>
      <c r="IV17" s="82">
        <f t="shared" si="37"/>
        <v>32.835833333333333</v>
      </c>
      <c r="IW17" s="100"/>
      <c r="IX17" s="82" t="str">
        <f t="shared" si="38"/>
        <v>ORTIZ ZUÑIGA ANGIE JOSETH</v>
      </c>
      <c r="IY17" s="108">
        <f t="shared" si="39"/>
        <v>47.84</v>
      </c>
      <c r="IZ17" s="82">
        <f t="shared" si="40"/>
        <v>30</v>
      </c>
      <c r="JA17" s="108">
        <f t="shared" si="41"/>
        <v>100</v>
      </c>
      <c r="JB17" s="100"/>
      <c r="JC17" s="82" t="str">
        <f t="shared" si="42"/>
        <v>ORTIZ ZUÑIGA ANGIE JOSETH</v>
      </c>
      <c r="JD17" s="108">
        <f t="shared" ref="JD17:JF17" si="72">GZ17</f>
        <v>36.020000000000003</v>
      </c>
      <c r="JE17" s="82">
        <f t="shared" si="72"/>
        <v>40</v>
      </c>
      <c r="JF17" s="108">
        <f t="shared" si="72"/>
        <v>100</v>
      </c>
      <c r="JG17" s="108">
        <f t="shared" ref="JG17:JI17" si="73">IY17</f>
        <v>47.84</v>
      </c>
      <c r="JH17" s="82">
        <f t="shared" si="73"/>
        <v>30</v>
      </c>
      <c r="JI17" s="108">
        <f t="shared" si="73"/>
        <v>100</v>
      </c>
      <c r="JJ17" s="108">
        <f t="shared" ref="JJ17:JK17" si="74">JD17+JG17</f>
        <v>83.860000000000014</v>
      </c>
      <c r="JK17" s="82">
        <f t="shared" si="74"/>
        <v>70</v>
      </c>
      <c r="JL17" s="82">
        <f t="shared" si="46"/>
        <v>100</v>
      </c>
      <c r="JM17" s="112" t="str">
        <f t="shared" si="47"/>
        <v>APROBADO</v>
      </c>
    </row>
    <row r="18" spans="1:273" ht="15">
      <c r="A18" s="82">
        <v>11</v>
      </c>
      <c r="B18" s="113" t="s">
        <v>121</v>
      </c>
      <c r="C18" s="114">
        <v>1522080969</v>
      </c>
      <c r="D18" s="114">
        <v>924132298</v>
      </c>
      <c r="E18" s="115" t="s">
        <v>122</v>
      </c>
      <c r="F18" s="115"/>
      <c r="G18" s="115"/>
      <c r="H18" s="115" t="s">
        <v>104</v>
      </c>
      <c r="I18" s="116" t="s">
        <v>101</v>
      </c>
      <c r="J18" s="88">
        <f t="shared" si="3"/>
        <v>40</v>
      </c>
      <c r="K18" s="89">
        <f t="shared" si="4"/>
        <v>100</v>
      </c>
      <c r="L18" s="90">
        <f t="shared" si="5"/>
        <v>30</v>
      </c>
      <c r="M18" s="90">
        <f t="shared" si="6"/>
        <v>100</v>
      </c>
      <c r="N18" s="91">
        <f t="shared" si="2"/>
        <v>70</v>
      </c>
      <c r="O18" s="92">
        <f t="shared" si="7"/>
        <v>100</v>
      </c>
      <c r="P18" s="117"/>
      <c r="Q18" s="93">
        <v>3</v>
      </c>
      <c r="R18" s="93">
        <v>1</v>
      </c>
      <c r="S18" s="93">
        <v>3</v>
      </c>
      <c r="T18" s="93">
        <v>3</v>
      </c>
      <c r="U18" s="118"/>
      <c r="V18" s="118"/>
      <c r="W18" s="93">
        <v>3</v>
      </c>
      <c r="X18" s="93">
        <v>1</v>
      </c>
      <c r="Y18" s="93">
        <v>3</v>
      </c>
      <c r="Z18" s="93">
        <v>3</v>
      </c>
      <c r="AA18" s="117"/>
      <c r="AB18" s="117"/>
      <c r="AC18" s="93">
        <v>3</v>
      </c>
      <c r="AD18" s="93">
        <v>1</v>
      </c>
      <c r="AE18" s="93">
        <v>3</v>
      </c>
      <c r="AF18" s="93">
        <v>3</v>
      </c>
      <c r="AG18" s="117"/>
      <c r="AH18" s="117"/>
      <c r="AI18" s="93">
        <v>3</v>
      </c>
      <c r="AJ18" s="93">
        <v>1</v>
      </c>
      <c r="AK18" s="93">
        <v>3</v>
      </c>
      <c r="AL18" s="93">
        <v>3</v>
      </c>
      <c r="AM18" s="117"/>
      <c r="AN18" s="117"/>
      <c r="AO18" s="93"/>
      <c r="AP18" s="93"/>
      <c r="AQ18" s="93"/>
      <c r="AR18" s="119"/>
      <c r="AS18" s="120"/>
      <c r="AT18" s="117"/>
      <c r="AU18" s="93"/>
      <c r="AV18" s="93"/>
      <c r="AW18" s="93"/>
      <c r="AX18" s="119"/>
      <c r="AY18" s="117"/>
      <c r="AZ18" s="117"/>
      <c r="BA18" s="93">
        <v>3</v>
      </c>
      <c r="BB18" s="93">
        <v>1</v>
      </c>
      <c r="BC18" s="93">
        <v>3</v>
      </c>
      <c r="BD18" s="93">
        <v>3</v>
      </c>
      <c r="BE18" s="117"/>
      <c r="BF18" s="117"/>
      <c r="BG18" s="93">
        <v>3</v>
      </c>
      <c r="BH18" s="93">
        <v>1</v>
      </c>
      <c r="BI18" s="93">
        <v>3</v>
      </c>
      <c r="BJ18" s="93">
        <v>3</v>
      </c>
      <c r="BK18" s="117"/>
      <c r="BL18" s="117"/>
      <c r="BM18" s="93">
        <v>3</v>
      </c>
      <c r="BN18" s="93">
        <v>1</v>
      </c>
      <c r="BO18" s="93">
        <v>3</v>
      </c>
      <c r="BP18" s="93">
        <v>3</v>
      </c>
      <c r="BQ18" s="117"/>
      <c r="BR18" s="117"/>
      <c r="BS18" s="93"/>
      <c r="BT18" s="93"/>
      <c r="BU18" s="93"/>
      <c r="BV18" s="117"/>
      <c r="BW18" s="117"/>
      <c r="BX18" s="117"/>
      <c r="BY18" s="93"/>
      <c r="BZ18" s="93"/>
      <c r="CA18" s="93"/>
      <c r="CB18" s="121"/>
      <c r="CC18" s="121"/>
      <c r="CD18" s="117"/>
      <c r="CE18" s="117"/>
      <c r="CF18" s="117"/>
      <c r="CG18" s="117"/>
      <c r="CH18" s="117"/>
      <c r="CI18" s="117"/>
      <c r="CJ18" s="117"/>
      <c r="CK18" s="117"/>
      <c r="CL18" s="117"/>
      <c r="CM18" s="117"/>
      <c r="CN18" s="11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7"/>
      <c r="CY18" s="117"/>
      <c r="CZ18" s="117"/>
      <c r="DA18" s="117"/>
      <c r="DB18" s="117"/>
      <c r="DC18" s="117"/>
      <c r="DD18" s="117"/>
      <c r="DE18" s="117"/>
      <c r="DF18" s="117"/>
      <c r="DG18" s="117"/>
      <c r="DH18" s="117"/>
      <c r="DI18" s="117"/>
      <c r="DJ18" s="117"/>
      <c r="DK18" s="117"/>
      <c r="DL18" s="117"/>
      <c r="DM18" s="117"/>
      <c r="DN18" s="117"/>
      <c r="DO18" s="117"/>
      <c r="DP18" s="117"/>
      <c r="DQ18" s="117"/>
      <c r="DR18" s="117"/>
      <c r="DS18" s="117"/>
      <c r="DT18" s="117"/>
      <c r="DU18" s="117"/>
      <c r="DV18" s="117"/>
      <c r="DW18" s="117"/>
      <c r="DX18" s="117"/>
      <c r="DY18" s="117"/>
      <c r="DZ18" s="93"/>
      <c r="EA18" s="93"/>
      <c r="EB18" s="93"/>
      <c r="EC18" s="93"/>
      <c r="ED18" s="93"/>
      <c r="EE18" s="93"/>
      <c r="EF18" s="93"/>
      <c r="EG18" s="93"/>
      <c r="EH18" s="93"/>
      <c r="EI18" s="93"/>
      <c r="EJ18" s="93"/>
      <c r="EK18" s="93"/>
      <c r="EL18" s="93"/>
      <c r="EM18" s="93"/>
      <c r="EN18" s="93"/>
      <c r="EO18" s="93"/>
      <c r="EP18" s="93"/>
      <c r="EQ18" s="93"/>
      <c r="ER18" s="93"/>
      <c r="ES18" s="93"/>
      <c r="ET18" s="93"/>
      <c r="EU18" s="93"/>
      <c r="EV18" s="93"/>
      <c r="EW18" s="93"/>
      <c r="EX18" s="93"/>
      <c r="EY18" s="93"/>
      <c r="EZ18" s="93"/>
      <c r="FA18" s="93"/>
      <c r="FB18" s="93"/>
      <c r="FC18" s="93"/>
      <c r="FD18" s="94"/>
      <c r="FE18" s="95">
        <v>100</v>
      </c>
      <c r="FF18" s="95"/>
      <c r="FG18" s="95"/>
      <c r="FH18" s="95"/>
      <c r="FI18" s="96"/>
      <c r="FJ18" s="96"/>
      <c r="FK18" s="95">
        <f t="shared" si="8"/>
        <v>100</v>
      </c>
      <c r="FL18" s="95">
        <f t="shared" si="9"/>
        <v>10</v>
      </c>
      <c r="FM18" s="100"/>
      <c r="FN18" s="98">
        <v>100</v>
      </c>
      <c r="FO18" s="98"/>
      <c r="FP18" s="98"/>
      <c r="FQ18" s="98"/>
      <c r="FR18" s="98"/>
      <c r="FS18" s="98"/>
      <c r="FT18" s="99">
        <f t="shared" si="10"/>
        <v>100</v>
      </c>
      <c r="FU18" s="99">
        <f t="shared" si="11"/>
        <v>10</v>
      </c>
      <c r="FV18" s="100"/>
      <c r="FW18" s="101">
        <v>100</v>
      </c>
      <c r="FX18" s="101">
        <v>100</v>
      </c>
      <c r="FY18" s="101">
        <v>90</v>
      </c>
      <c r="FZ18" s="101">
        <v>98.3</v>
      </c>
      <c r="GA18" s="101">
        <v>100</v>
      </c>
      <c r="GB18" s="101"/>
      <c r="GC18" s="102">
        <f t="shared" si="12"/>
        <v>97.66</v>
      </c>
      <c r="GD18" s="102">
        <f t="shared" si="13"/>
        <v>34.180999999999997</v>
      </c>
      <c r="GE18" s="100"/>
      <c r="GF18" s="103">
        <v>100</v>
      </c>
      <c r="GG18" s="104">
        <v>76</v>
      </c>
      <c r="GH18" s="104"/>
      <c r="GI18" s="104"/>
      <c r="GJ18" s="104"/>
      <c r="GK18" s="104"/>
      <c r="GL18" s="103">
        <f t="shared" si="14"/>
        <v>88</v>
      </c>
      <c r="GM18" s="103">
        <f t="shared" si="15"/>
        <v>39.6</v>
      </c>
      <c r="GN18" s="100"/>
      <c r="GO18" s="82" t="str">
        <f t="shared" si="16"/>
        <v>NO</v>
      </c>
      <c r="GP18" s="100"/>
      <c r="GQ18" s="105">
        <v>75</v>
      </c>
      <c r="GR18" s="105" t="str">
        <f t="shared" si="17"/>
        <v>NO</v>
      </c>
      <c r="GS18" s="105"/>
      <c r="GT18" s="105">
        <f t="shared" si="18"/>
        <v>75</v>
      </c>
      <c r="GU18" s="100"/>
      <c r="GV18" s="106">
        <f t="shared" si="19"/>
        <v>11.25</v>
      </c>
      <c r="GW18" s="106">
        <f t="shared" si="20"/>
        <v>32.823349999999998</v>
      </c>
      <c r="GX18" s="100"/>
      <c r="GY18" s="107" t="str">
        <f t="shared" si="21"/>
        <v>POZO SANCHEZ ROGER ELIAS</v>
      </c>
      <c r="GZ18" s="108">
        <f t="shared" si="22"/>
        <v>44.07</v>
      </c>
      <c r="HA18" s="82">
        <f t="shared" si="23"/>
        <v>40</v>
      </c>
      <c r="HB18" s="108">
        <f t="shared" si="24"/>
        <v>100</v>
      </c>
      <c r="HC18" s="100"/>
      <c r="HD18" s="109">
        <v>100</v>
      </c>
      <c r="HE18" s="109"/>
      <c r="HF18" s="109"/>
      <c r="HG18" s="109"/>
      <c r="HH18" s="109"/>
      <c r="HI18" s="109"/>
      <c r="HJ18" s="95">
        <f t="shared" si="25"/>
        <v>100</v>
      </c>
      <c r="HK18" s="95">
        <f t="shared" si="26"/>
        <v>20</v>
      </c>
      <c r="HL18" s="100"/>
      <c r="HM18" s="98">
        <v>100</v>
      </c>
      <c r="HN18" s="98"/>
      <c r="HO18" s="98"/>
      <c r="HP18" s="98"/>
      <c r="HQ18" s="98"/>
      <c r="HR18" s="98"/>
      <c r="HS18" s="99">
        <f t="shared" si="27"/>
        <v>100</v>
      </c>
      <c r="HT18" s="99">
        <f t="shared" si="28"/>
        <v>10</v>
      </c>
      <c r="HU18" s="100"/>
      <c r="HV18" s="110">
        <v>100</v>
      </c>
      <c r="HW18" s="110">
        <v>100</v>
      </c>
      <c r="HX18" s="110">
        <v>100</v>
      </c>
      <c r="HY18" s="110">
        <v>100</v>
      </c>
      <c r="HZ18" s="110"/>
      <c r="IA18" s="111"/>
      <c r="IB18" s="111">
        <f t="shared" si="29"/>
        <v>100</v>
      </c>
      <c r="IC18" s="111">
        <f t="shared" si="30"/>
        <v>35</v>
      </c>
      <c r="ID18" s="100"/>
      <c r="IE18" s="103">
        <v>86.5</v>
      </c>
      <c r="IF18" s="103">
        <v>100</v>
      </c>
      <c r="IG18" s="103">
        <v>99.5</v>
      </c>
      <c r="IH18" s="103"/>
      <c r="II18" s="103"/>
      <c r="IJ18" s="103"/>
      <c r="IK18" s="103">
        <f t="shared" si="31"/>
        <v>95.333333333333329</v>
      </c>
      <c r="IL18" s="103">
        <f t="shared" si="32"/>
        <v>33.36666666666666</v>
      </c>
      <c r="IM18" s="100"/>
      <c r="IN18" s="82" t="str">
        <f t="shared" si="33"/>
        <v>SI</v>
      </c>
      <c r="IO18" s="100"/>
      <c r="IP18" s="105">
        <v>100</v>
      </c>
      <c r="IQ18" s="105" t="str">
        <f t="shared" si="34"/>
        <v>NO</v>
      </c>
      <c r="IR18" s="105"/>
      <c r="IS18" s="105">
        <f t="shared" si="35"/>
        <v>100</v>
      </c>
      <c r="IT18" s="100"/>
      <c r="IU18" s="82">
        <f t="shared" si="36"/>
        <v>15</v>
      </c>
      <c r="IV18" s="82">
        <f t="shared" si="37"/>
        <v>34.428333333333327</v>
      </c>
      <c r="IW18" s="100"/>
      <c r="IX18" s="82" t="str">
        <f t="shared" si="38"/>
        <v>POZO SANCHEZ ROGER ELIAS</v>
      </c>
      <c r="IY18" s="108">
        <f t="shared" si="39"/>
        <v>49.43</v>
      </c>
      <c r="IZ18" s="82">
        <f t="shared" si="40"/>
        <v>30</v>
      </c>
      <c r="JA18" s="108">
        <f t="shared" si="41"/>
        <v>100</v>
      </c>
      <c r="JB18" s="100"/>
      <c r="JC18" s="82" t="str">
        <f t="shared" si="42"/>
        <v>POZO SANCHEZ ROGER ELIAS</v>
      </c>
      <c r="JD18" s="108">
        <f t="shared" ref="JD18:JF18" si="75">GZ18</f>
        <v>44.07</v>
      </c>
      <c r="JE18" s="82">
        <f t="shared" si="75"/>
        <v>40</v>
      </c>
      <c r="JF18" s="108">
        <f t="shared" si="75"/>
        <v>100</v>
      </c>
      <c r="JG18" s="108">
        <f t="shared" ref="JG18:JI18" si="76">IY18</f>
        <v>49.43</v>
      </c>
      <c r="JH18" s="82">
        <f t="shared" si="76"/>
        <v>30</v>
      </c>
      <c r="JI18" s="108">
        <f t="shared" si="76"/>
        <v>100</v>
      </c>
      <c r="JJ18" s="108">
        <f t="shared" ref="JJ18:JK18" si="77">JD18+JG18</f>
        <v>93.5</v>
      </c>
      <c r="JK18" s="82">
        <f t="shared" si="77"/>
        <v>70</v>
      </c>
      <c r="JL18" s="82">
        <f t="shared" si="46"/>
        <v>100</v>
      </c>
      <c r="JM18" s="112" t="str">
        <f t="shared" si="47"/>
        <v>APROBADO</v>
      </c>
    </row>
    <row r="19" spans="1:273" ht="15">
      <c r="A19" s="82">
        <v>12</v>
      </c>
      <c r="B19" s="113" t="s">
        <v>123</v>
      </c>
      <c r="C19" s="114">
        <v>1750159896</v>
      </c>
      <c r="D19" s="114">
        <v>984492771</v>
      </c>
      <c r="E19" s="115" t="s">
        <v>124</v>
      </c>
      <c r="F19" s="115"/>
      <c r="G19" s="115"/>
      <c r="H19" s="115" t="s">
        <v>104</v>
      </c>
      <c r="I19" s="116" t="s">
        <v>101</v>
      </c>
      <c r="J19" s="88">
        <f t="shared" si="3"/>
        <v>40</v>
      </c>
      <c r="K19" s="89">
        <f t="shared" si="4"/>
        <v>100</v>
      </c>
      <c r="L19" s="90">
        <f t="shared" si="5"/>
        <v>30</v>
      </c>
      <c r="M19" s="90">
        <f t="shared" si="6"/>
        <v>100</v>
      </c>
      <c r="N19" s="91">
        <f t="shared" si="2"/>
        <v>70</v>
      </c>
      <c r="O19" s="92">
        <f t="shared" si="7"/>
        <v>100</v>
      </c>
      <c r="P19" s="117"/>
      <c r="Q19" s="93">
        <v>3</v>
      </c>
      <c r="R19" s="93">
        <v>1</v>
      </c>
      <c r="S19" s="93">
        <v>3</v>
      </c>
      <c r="T19" s="93">
        <v>3</v>
      </c>
      <c r="U19" s="118"/>
      <c r="V19" s="118"/>
      <c r="W19" s="93">
        <v>3</v>
      </c>
      <c r="X19" s="93">
        <v>1</v>
      </c>
      <c r="Y19" s="93">
        <v>3</v>
      </c>
      <c r="Z19" s="93">
        <v>3</v>
      </c>
      <c r="AA19" s="117"/>
      <c r="AB19" s="117"/>
      <c r="AC19" s="93">
        <v>3</v>
      </c>
      <c r="AD19" s="93">
        <v>1</v>
      </c>
      <c r="AE19" s="93">
        <v>3</v>
      </c>
      <c r="AF19" s="93">
        <v>3</v>
      </c>
      <c r="AG19" s="117"/>
      <c r="AH19" s="117"/>
      <c r="AI19" s="93">
        <v>3</v>
      </c>
      <c r="AJ19" s="93">
        <v>1</v>
      </c>
      <c r="AK19" s="93">
        <v>3</v>
      </c>
      <c r="AL19" s="93">
        <v>3</v>
      </c>
      <c r="AM19" s="117"/>
      <c r="AN19" s="117"/>
      <c r="AO19" s="93"/>
      <c r="AP19" s="93"/>
      <c r="AQ19" s="93"/>
      <c r="AR19" s="119"/>
      <c r="AS19" s="120"/>
      <c r="AT19" s="117"/>
      <c r="AU19" s="93"/>
      <c r="AV19" s="93"/>
      <c r="AW19" s="93"/>
      <c r="AX19" s="119"/>
      <c r="AY19" s="117"/>
      <c r="AZ19" s="117"/>
      <c r="BA19" s="93">
        <v>3</v>
      </c>
      <c r="BB19" s="93">
        <v>1</v>
      </c>
      <c r="BC19" s="93">
        <v>3</v>
      </c>
      <c r="BD19" s="93">
        <v>3</v>
      </c>
      <c r="BE19" s="117"/>
      <c r="BF19" s="117"/>
      <c r="BG19" s="93">
        <v>3</v>
      </c>
      <c r="BH19" s="93">
        <v>1</v>
      </c>
      <c r="BI19" s="93">
        <v>3</v>
      </c>
      <c r="BJ19" s="93">
        <v>3</v>
      </c>
      <c r="BK19" s="117"/>
      <c r="BL19" s="117"/>
      <c r="BM19" s="93">
        <v>3</v>
      </c>
      <c r="BN19" s="93">
        <v>1</v>
      </c>
      <c r="BO19" s="93">
        <v>3</v>
      </c>
      <c r="BP19" s="93">
        <v>3</v>
      </c>
      <c r="BQ19" s="117"/>
      <c r="BR19" s="117"/>
      <c r="BS19" s="93"/>
      <c r="BT19" s="93"/>
      <c r="BU19" s="93"/>
      <c r="BV19" s="117"/>
      <c r="BW19" s="117"/>
      <c r="BX19" s="117"/>
      <c r="BY19" s="93"/>
      <c r="BZ19" s="93"/>
      <c r="CA19" s="93"/>
      <c r="CB19" s="121"/>
      <c r="CC19" s="121"/>
      <c r="CD19" s="117"/>
      <c r="CE19" s="117"/>
      <c r="CF19" s="117"/>
      <c r="CG19" s="117"/>
      <c r="CH19" s="117"/>
      <c r="CI19" s="117"/>
      <c r="CJ19" s="117"/>
      <c r="CK19" s="117"/>
      <c r="CL19" s="117"/>
      <c r="CM19" s="11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7"/>
      <c r="CY19" s="117"/>
      <c r="CZ19" s="117"/>
      <c r="DA19" s="117"/>
      <c r="DB19" s="117"/>
      <c r="DC19" s="117"/>
      <c r="DD19" s="117"/>
      <c r="DE19" s="117"/>
      <c r="DF19" s="117"/>
      <c r="DG19" s="117"/>
      <c r="DH19" s="117"/>
      <c r="DI19" s="117"/>
      <c r="DJ19" s="117"/>
      <c r="DK19" s="117"/>
      <c r="DL19" s="117"/>
      <c r="DM19" s="117"/>
      <c r="DN19" s="117"/>
      <c r="DO19" s="117"/>
      <c r="DP19" s="117"/>
      <c r="DQ19" s="117"/>
      <c r="DR19" s="117"/>
      <c r="DS19" s="117"/>
      <c r="DT19" s="117"/>
      <c r="DU19" s="117"/>
      <c r="DV19" s="117"/>
      <c r="DW19" s="117"/>
      <c r="DX19" s="117"/>
      <c r="DY19" s="117"/>
      <c r="DZ19" s="93"/>
      <c r="EA19" s="93"/>
      <c r="EB19" s="93"/>
      <c r="EC19" s="93"/>
      <c r="ED19" s="93"/>
      <c r="EE19" s="93"/>
      <c r="EF19" s="93"/>
      <c r="EG19" s="93"/>
      <c r="EH19" s="93"/>
      <c r="EI19" s="93"/>
      <c r="EJ19" s="93"/>
      <c r="EK19" s="93"/>
      <c r="EL19" s="93"/>
      <c r="EM19" s="93"/>
      <c r="EN19" s="93"/>
      <c r="EO19" s="93"/>
      <c r="EP19" s="93"/>
      <c r="EQ19" s="93"/>
      <c r="ER19" s="93"/>
      <c r="ES19" s="93"/>
      <c r="ET19" s="93"/>
      <c r="EU19" s="93"/>
      <c r="EV19" s="93"/>
      <c r="EW19" s="93"/>
      <c r="EX19" s="93"/>
      <c r="EY19" s="93"/>
      <c r="EZ19" s="93"/>
      <c r="FA19" s="93"/>
      <c r="FB19" s="93"/>
      <c r="FC19" s="93"/>
      <c r="FD19" s="94"/>
      <c r="FE19" s="95">
        <v>100</v>
      </c>
      <c r="FF19" s="95"/>
      <c r="FG19" s="95"/>
      <c r="FH19" s="95"/>
      <c r="FI19" s="96"/>
      <c r="FJ19" s="96"/>
      <c r="FK19" s="95">
        <f t="shared" si="8"/>
        <v>100</v>
      </c>
      <c r="FL19" s="95">
        <f t="shared" si="9"/>
        <v>10</v>
      </c>
      <c r="FM19" s="100"/>
      <c r="FN19" s="98">
        <v>100</v>
      </c>
      <c r="FO19" s="98"/>
      <c r="FP19" s="98"/>
      <c r="FQ19" s="98"/>
      <c r="FR19" s="98"/>
      <c r="FS19" s="98"/>
      <c r="FT19" s="99">
        <f t="shared" si="10"/>
        <v>100</v>
      </c>
      <c r="FU19" s="99">
        <f t="shared" si="11"/>
        <v>10</v>
      </c>
      <c r="FV19" s="100"/>
      <c r="FW19" s="101">
        <v>100</v>
      </c>
      <c r="FX19" s="101">
        <v>100</v>
      </c>
      <c r="FY19" s="101">
        <v>95</v>
      </c>
      <c r="FZ19" s="101">
        <v>94</v>
      </c>
      <c r="GA19" s="101">
        <v>100</v>
      </c>
      <c r="GB19" s="101"/>
      <c r="GC19" s="102">
        <f t="shared" si="12"/>
        <v>97.8</v>
      </c>
      <c r="GD19" s="102">
        <f t="shared" si="13"/>
        <v>34.229999999999997</v>
      </c>
      <c r="GE19" s="100"/>
      <c r="GF19" s="103">
        <v>100</v>
      </c>
      <c r="GG19" s="104">
        <v>95</v>
      </c>
      <c r="GH19" s="104"/>
      <c r="GI19" s="104"/>
      <c r="GJ19" s="104"/>
      <c r="GK19" s="104"/>
      <c r="GL19" s="103">
        <f t="shared" si="14"/>
        <v>97.5</v>
      </c>
      <c r="GM19" s="103">
        <f t="shared" si="15"/>
        <v>43.875</v>
      </c>
      <c r="GN19" s="100"/>
      <c r="GO19" s="82" t="str">
        <f t="shared" si="16"/>
        <v>SI</v>
      </c>
      <c r="GP19" s="100"/>
      <c r="GQ19" s="105">
        <v>84</v>
      </c>
      <c r="GR19" s="105" t="str">
        <f t="shared" si="17"/>
        <v>NO</v>
      </c>
      <c r="GS19" s="105"/>
      <c r="GT19" s="105">
        <f t="shared" si="18"/>
        <v>84</v>
      </c>
      <c r="GU19" s="100"/>
      <c r="GV19" s="106">
        <f t="shared" si="19"/>
        <v>12.6</v>
      </c>
      <c r="GW19" s="106">
        <f t="shared" si="20"/>
        <v>34.336749999999995</v>
      </c>
      <c r="GX19" s="100"/>
      <c r="GY19" s="107" t="str">
        <f t="shared" si="21"/>
        <v>QUISHPE JIMENEZ WENDY JACQUELINE</v>
      </c>
      <c r="GZ19" s="108">
        <f t="shared" si="22"/>
        <v>46.94</v>
      </c>
      <c r="HA19" s="82">
        <f t="shared" si="23"/>
        <v>40</v>
      </c>
      <c r="HB19" s="108">
        <f t="shared" si="24"/>
        <v>100</v>
      </c>
      <c r="HC19" s="100"/>
      <c r="HD19" s="109">
        <v>100</v>
      </c>
      <c r="HE19" s="109"/>
      <c r="HF19" s="109"/>
      <c r="HG19" s="109"/>
      <c r="HH19" s="109"/>
      <c r="HI19" s="109"/>
      <c r="HJ19" s="95">
        <f t="shared" si="25"/>
        <v>100</v>
      </c>
      <c r="HK19" s="95">
        <f t="shared" si="26"/>
        <v>20</v>
      </c>
      <c r="HL19" s="100"/>
      <c r="HM19" s="98">
        <v>100</v>
      </c>
      <c r="HN19" s="98"/>
      <c r="HO19" s="98"/>
      <c r="HP19" s="98"/>
      <c r="HQ19" s="98"/>
      <c r="HR19" s="98"/>
      <c r="HS19" s="99">
        <f t="shared" si="27"/>
        <v>100</v>
      </c>
      <c r="HT19" s="99">
        <f t="shared" si="28"/>
        <v>10</v>
      </c>
      <c r="HU19" s="100"/>
      <c r="HV19" s="110">
        <v>100</v>
      </c>
      <c r="HW19" s="110">
        <v>100</v>
      </c>
      <c r="HX19" s="110">
        <v>100</v>
      </c>
      <c r="HY19" s="110">
        <v>100</v>
      </c>
      <c r="HZ19" s="110"/>
      <c r="IA19" s="111"/>
      <c r="IB19" s="111">
        <f t="shared" si="29"/>
        <v>100</v>
      </c>
      <c r="IC19" s="111">
        <f t="shared" si="30"/>
        <v>35</v>
      </c>
      <c r="ID19" s="100"/>
      <c r="IE19" s="103">
        <v>100</v>
      </c>
      <c r="IF19" s="103">
        <v>100</v>
      </c>
      <c r="IG19" s="103">
        <v>99.5</v>
      </c>
      <c r="IH19" s="103"/>
      <c r="II19" s="103"/>
      <c r="IJ19" s="103"/>
      <c r="IK19" s="103">
        <f t="shared" si="31"/>
        <v>99.833333333333329</v>
      </c>
      <c r="IL19" s="103">
        <f t="shared" si="32"/>
        <v>34.941666666666663</v>
      </c>
      <c r="IM19" s="100"/>
      <c r="IN19" s="82" t="str">
        <f t="shared" si="33"/>
        <v>SI</v>
      </c>
      <c r="IO19" s="100"/>
      <c r="IP19" s="105">
        <v>90</v>
      </c>
      <c r="IQ19" s="105" t="str">
        <f t="shared" si="34"/>
        <v>NO</v>
      </c>
      <c r="IR19" s="105"/>
      <c r="IS19" s="105">
        <f t="shared" si="35"/>
        <v>90</v>
      </c>
      <c r="IT19" s="100"/>
      <c r="IU19" s="82">
        <f t="shared" si="36"/>
        <v>13.5</v>
      </c>
      <c r="IV19" s="82">
        <f t="shared" si="37"/>
        <v>34.979583333333331</v>
      </c>
      <c r="IW19" s="100"/>
      <c r="IX19" s="82" t="str">
        <f t="shared" si="38"/>
        <v>QUISHPE JIMENEZ WENDY JACQUELINE</v>
      </c>
      <c r="IY19" s="108">
        <f t="shared" si="39"/>
        <v>48.48</v>
      </c>
      <c r="IZ19" s="82">
        <f t="shared" si="40"/>
        <v>30</v>
      </c>
      <c r="JA19" s="108">
        <f t="shared" si="41"/>
        <v>100</v>
      </c>
      <c r="JB19" s="100"/>
      <c r="JC19" s="82" t="str">
        <f t="shared" si="42"/>
        <v>QUISHPE JIMENEZ WENDY JACQUELINE</v>
      </c>
      <c r="JD19" s="108">
        <f t="shared" ref="JD19:JF19" si="78">GZ19</f>
        <v>46.94</v>
      </c>
      <c r="JE19" s="82">
        <f t="shared" si="78"/>
        <v>40</v>
      </c>
      <c r="JF19" s="108">
        <f t="shared" si="78"/>
        <v>100</v>
      </c>
      <c r="JG19" s="108">
        <f t="shared" ref="JG19:JI19" si="79">IY19</f>
        <v>48.48</v>
      </c>
      <c r="JH19" s="82">
        <f t="shared" si="79"/>
        <v>30</v>
      </c>
      <c r="JI19" s="108">
        <f t="shared" si="79"/>
        <v>100</v>
      </c>
      <c r="JJ19" s="108">
        <f t="shared" ref="JJ19:JK19" si="80">JD19+JG19</f>
        <v>95.419999999999987</v>
      </c>
      <c r="JK19" s="82">
        <f t="shared" si="80"/>
        <v>70</v>
      </c>
      <c r="JL19" s="82">
        <f t="shared" si="46"/>
        <v>100</v>
      </c>
      <c r="JM19" s="112" t="str">
        <f t="shared" si="47"/>
        <v>APROBADO</v>
      </c>
    </row>
    <row r="20" spans="1:273" ht="15">
      <c r="A20" s="82">
        <v>13</v>
      </c>
      <c r="B20" s="113" t="s">
        <v>125</v>
      </c>
      <c r="C20" s="114">
        <v>1726894316</v>
      </c>
      <c r="D20" s="114">
        <v>989358810</v>
      </c>
      <c r="E20" s="115" t="s">
        <v>126</v>
      </c>
      <c r="F20" s="115"/>
      <c r="G20" s="115"/>
      <c r="H20" s="115" t="s">
        <v>104</v>
      </c>
      <c r="I20" s="116" t="s">
        <v>101</v>
      </c>
      <c r="J20" s="88">
        <f t="shared" si="3"/>
        <v>40</v>
      </c>
      <c r="K20" s="89">
        <f t="shared" si="4"/>
        <v>100</v>
      </c>
      <c r="L20" s="90">
        <f t="shared" si="5"/>
        <v>30</v>
      </c>
      <c r="M20" s="90">
        <f t="shared" si="6"/>
        <v>100</v>
      </c>
      <c r="N20" s="91">
        <f t="shared" si="2"/>
        <v>70</v>
      </c>
      <c r="O20" s="92">
        <f t="shared" si="7"/>
        <v>100</v>
      </c>
      <c r="P20" s="117"/>
      <c r="Q20" s="93">
        <v>3</v>
      </c>
      <c r="R20" s="93">
        <v>1</v>
      </c>
      <c r="S20" s="93">
        <v>3</v>
      </c>
      <c r="T20" s="93">
        <v>3</v>
      </c>
      <c r="U20" s="118"/>
      <c r="V20" s="118"/>
      <c r="W20" s="93">
        <v>3</v>
      </c>
      <c r="X20" s="93">
        <v>1</v>
      </c>
      <c r="Y20" s="93">
        <v>3</v>
      </c>
      <c r="Z20" s="93">
        <v>3</v>
      </c>
      <c r="AA20" s="117"/>
      <c r="AB20" s="117"/>
      <c r="AC20" s="93">
        <v>3</v>
      </c>
      <c r="AD20" s="93">
        <v>1</v>
      </c>
      <c r="AE20" s="93">
        <v>3</v>
      </c>
      <c r="AF20" s="93">
        <v>3</v>
      </c>
      <c r="AG20" s="117"/>
      <c r="AH20" s="117"/>
      <c r="AI20" s="93">
        <v>3</v>
      </c>
      <c r="AJ20" s="93">
        <v>1</v>
      </c>
      <c r="AK20" s="93">
        <v>3</v>
      </c>
      <c r="AL20" s="93">
        <v>3</v>
      </c>
      <c r="AM20" s="117"/>
      <c r="AN20" s="117"/>
      <c r="AO20" s="93"/>
      <c r="AP20" s="93"/>
      <c r="AQ20" s="93"/>
      <c r="AR20" s="119"/>
      <c r="AS20" s="120"/>
      <c r="AT20" s="117"/>
      <c r="AU20" s="93"/>
      <c r="AV20" s="93"/>
      <c r="AW20" s="93"/>
      <c r="AX20" s="119"/>
      <c r="AY20" s="117"/>
      <c r="AZ20" s="117"/>
      <c r="BA20" s="93">
        <v>3</v>
      </c>
      <c r="BB20" s="93">
        <v>1</v>
      </c>
      <c r="BC20" s="93">
        <v>3</v>
      </c>
      <c r="BD20" s="93">
        <v>3</v>
      </c>
      <c r="BE20" s="117"/>
      <c r="BF20" s="117"/>
      <c r="BG20" s="93">
        <v>3</v>
      </c>
      <c r="BH20" s="93">
        <v>1</v>
      </c>
      <c r="BI20" s="93">
        <v>3</v>
      </c>
      <c r="BJ20" s="93">
        <v>3</v>
      </c>
      <c r="BK20" s="117"/>
      <c r="BL20" s="117"/>
      <c r="BM20" s="93">
        <v>3</v>
      </c>
      <c r="BN20" s="93">
        <v>1</v>
      </c>
      <c r="BO20" s="93">
        <v>3</v>
      </c>
      <c r="BP20" s="93">
        <v>3</v>
      </c>
      <c r="BQ20" s="117"/>
      <c r="BR20" s="117"/>
      <c r="BS20" s="93"/>
      <c r="BT20" s="93"/>
      <c r="BU20" s="93"/>
      <c r="BV20" s="117"/>
      <c r="BW20" s="117"/>
      <c r="BX20" s="117"/>
      <c r="BY20" s="93"/>
      <c r="BZ20" s="93"/>
      <c r="CA20" s="93"/>
      <c r="CB20" s="121"/>
      <c r="CC20" s="121"/>
      <c r="CD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7"/>
      <c r="CY20" s="117"/>
      <c r="CZ20" s="117"/>
      <c r="DA20" s="117"/>
      <c r="DB20" s="117"/>
      <c r="DC20" s="117"/>
      <c r="DD20" s="117"/>
      <c r="DE20" s="117"/>
      <c r="DF20" s="117"/>
      <c r="DG20" s="117"/>
      <c r="DH20" s="117"/>
      <c r="DI20" s="117"/>
      <c r="DJ20" s="117"/>
      <c r="DK20" s="117"/>
      <c r="DL20" s="117"/>
      <c r="DM20" s="117"/>
      <c r="DN20" s="117"/>
      <c r="DO20" s="117"/>
      <c r="DP20" s="117"/>
      <c r="DQ20" s="117"/>
      <c r="DR20" s="117"/>
      <c r="DS20" s="117"/>
      <c r="DT20" s="117"/>
      <c r="DU20" s="117"/>
      <c r="DV20" s="117"/>
      <c r="DW20" s="117"/>
      <c r="DX20" s="117"/>
      <c r="DY20" s="117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4"/>
      <c r="FE20" s="95">
        <v>100</v>
      </c>
      <c r="FF20" s="95"/>
      <c r="FG20" s="95"/>
      <c r="FH20" s="95"/>
      <c r="FI20" s="96"/>
      <c r="FJ20" s="96"/>
      <c r="FK20" s="95">
        <f t="shared" si="8"/>
        <v>100</v>
      </c>
      <c r="FL20" s="95">
        <f t="shared" si="9"/>
        <v>10</v>
      </c>
      <c r="FM20" s="100"/>
      <c r="FN20" s="98">
        <v>100</v>
      </c>
      <c r="FO20" s="98"/>
      <c r="FP20" s="98"/>
      <c r="FQ20" s="98"/>
      <c r="FR20" s="98"/>
      <c r="FS20" s="98"/>
      <c r="FT20" s="99">
        <f t="shared" si="10"/>
        <v>100</v>
      </c>
      <c r="FU20" s="99">
        <f t="shared" si="11"/>
        <v>10</v>
      </c>
      <c r="FV20" s="100"/>
      <c r="FW20" s="101">
        <v>100</v>
      </c>
      <c r="FX20" s="101">
        <v>100</v>
      </c>
      <c r="FY20" s="101">
        <v>97.5</v>
      </c>
      <c r="FZ20" s="101">
        <v>98.3</v>
      </c>
      <c r="GA20" s="101">
        <v>100</v>
      </c>
      <c r="GB20" s="101"/>
      <c r="GC20" s="102">
        <f t="shared" si="12"/>
        <v>99.16</v>
      </c>
      <c r="GD20" s="102">
        <f t="shared" si="13"/>
        <v>34.705999999999996</v>
      </c>
      <c r="GE20" s="100"/>
      <c r="GF20" s="103">
        <v>100</v>
      </c>
      <c r="GG20" s="104">
        <v>100</v>
      </c>
      <c r="GH20" s="104"/>
      <c r="GI20" s="104"/>
      <c r="GJ20" s="104"/>
      <c r="GK20" s="104"/>
      <c r="GL20" s="103">
        <f t="shared" si="14"/>
        <v>100</v>
      </c>
      <c r="GM20" s="103">
        <f t="shared" si="15"/>
        <v>45</v>
      </c>
      <c r="GN20" s="100"/>
      <c r="GO20" s="82" t="str">
        <f t="shared" si="16"/>
        <v>SI</v>
      </c>
      <c r="GP20" s="100"/>
      <c r="GQ20" s="105">
        <v>100</v>
      </c>
      <c r="GR20" s="105" t="str">
        <f t="shared" si="17"/>
        <v>NO</v>
      </c>
      <c r="GS20" s="105"/>
      <c r="GT20" s="105">
        <f t="shared" si="18"/>
        <v>100</v>
      </c>
      <c r="GU20" s="100"/>
      <c r="GV20" s="106">
        <f t="shared" si="19"/>
        <v>15</v>
      </c>
      <c r="GW20" s="106">
        <f t="shared" si="20"/>
        <v>34.897099999999995</v>
      </c>
      <c r="GX20" s="100"/>
      <c r="GY20" s="107" t="str">
        <f t="shared" si="21"/>
        <v>RECALDE GÓMEZ SANTIAGO DANIEL</v>
      </c>
      <c r="GZ20" s="108">
        <f t="shared" si="22"/>
        <v>49.9</v>
      </c>
      <c r="HA20" s="82">
        <f t="shared" si="23"/>
        <v>40</v>
      </c>
      <c r="HB20" s="108">
        <f t="shared" si="24"/>
        <v>100</v>
      </c>
      <c r="HC20" s="100"/>
      <c r="HD20" s="109">
        <v>100</v>
      </c>
      <c r="HE20" s="109"/>
      <c r="HF20" s="109"/>
      <c r="HG20" s="109"/>
      <c r="HH20" s="109"/>
      <c r="HI20" s="109"/>
      <c r="HJ20" s="95">
        <f t="shared" si="25"/>
        <v>100</v>
      </c>
      <c r="HK20" s="95">
        <f t="shared" si="26"/>
        <v>20</v>
      </c>
      <c r="HL20" s="100"/>
      <c r="HM20" s="98">
        <v>100</v>
      </c>
      <c r="HN20" s="98"/>
      <c r="HO20" s="98"/>
      <c r="HP20" s="98"/>
      <c r="HQ20" s="98"/>
      <c r="HR20" s="98"/>
      <c r="HS20" s="99">
        <f t="shared" si="27"/>
        <v>100</v>
      </c>
      <c r="HT20" s="99">
        <f t="shared" si="28"/>
        <v>10</v>
      </c>
      <c r="HU20" s="100"/>
      <c r="HV20" s="110">
        <v>100</v>
      </c>
      <c r="HW20" s="110">
        <v>100</v>
      </c>
      <c r="HX20" s="110">
        <v>100</v>
      </c>
      <c r="HY20" s="110">
        <v>100</v>
      </c>
      <c r="HZ20" s="110"/>
      <c r="IA20" s="111"/>
      <c r="IB20" s="111">
        <f t="shared" si="29"/>
        <v>100</v>
      </c>
      <c r="IC20" s="111">
        <f t="shared" si="30"/>
        <v>35</v>
      </c>
      <c r="ID20" s="100"/>
      <c r="IE20" s="103">
        <v>100</v>
      </c>
      <c r="IF20" s="103">
        <v>100</v>
      </c>
      <c r="IG20" s="103">
        <v>88</v>
      </c>
      <c r="IH20" s="103"/>
      <c r="II20" s="103"/>
      <c r="IJ20" s="103"/>
      <c r="IK20" s="103">
        <f t="shared" si="31"/>
        <v>96</v>
      </c>
      <c r="IL20" s="103">
        <f t="shared" si="32"/>
        <v>33.599999999999994</v>
      </c>
      <c r="IM20" s="100"/>
      <c r="IN20" s="82" t="str">
        <f t="shared" si="33"/>
        <v>SI</v>
      </c>
      <c r="IO20" s="100"/>
      <c r="IP20" s="105">
        <v>80</v>
      </c>
      <c r="IQ20" s="105" t="str">
        <f t="shared" si="34"/>
        <v>NO</v>
      </c>
      <c r="IR20" s="105"/>
      <c r="IS20" s="105">
        <f t="shared" si="35"/>
        <v>80</v>
      </c>
      <c r="IT20" s="100"/>
      <c r="IU20" s="82">
        <f t="shared" si="36"/>
        <v>12</v>
      </c>
      <c r="IV20" s="82">
        <f t="shared" si="37"/>
        <v>34.51</v>
      </c>
      <c r="IW20" s="100"/>
      <c r="IX20" s="82" t="str">
        <f t="shared" si="38"/>
        <v>RECALDE GÓMEZ SANTIAGO DANIEL</v>
      </c>
      <c r="IY20" s="108">
        <f t="shared" si="39"/>
        <v>46.51</v>
      </c>
      <c r="IZ20" s="82">
        <f t="shared" si="40"/>
        <v>30</v>
      </c>
      <c r="JA20" s="108">
        <f t="shared" si="41"/>
        <v>100</v>
      </c>
      <c r="JB20" s="100"/>
      <c r="JC20" s="82" t="str">
        <f t="shared" si="42"/>
        <v>RECALDE GÓMEZ SANTIAGO DANIEL</v>
      </c>
      <c r="JD20" s="108">
        <f t="shared" ref="JD20:JF20" si="81">GZ20</f>
        <v>49.9</v>
      </c>
      <c r="JE20" s="82">
        <f t="shared" si="81"/>
        <v>40</v>
      </c>
      <c r="JF20" s="108">
        <f t="shared" si="81"/>
        <v>100</v>
      </c>
      <c r="JG20" s="108">
        <f t="shared" ref="JG20:JI20" si="82">IY20</f>
        <v>46.51</v>
      </c>
      <c r="JH20" s="82">
        <f t="shared" si="82"/>
        <v>30</v>
      </c>
      <c r="JI20" s="108">
        <f t="shared" si="82"/>
        <v>100</v>
      </c>
      <c r="JJ20" s="108">
        <f t="shared" ref="JJ20:JK20" si="83">JD20+JG20</f>
        <v>96.41</v>
      </c>
      <c r="JK20" s="82">
        <f t="shared" si="83"/>
        <v>70</v>
      </c>
      <c r="JL20" s="82">
        <f t="shared" si="46"/>
        <v>100</v>
      </c>
      <c r="JM20" s="112" t="str">
        <f t="shared" si="47"/>
        <v>APROBADO</v>
      </c>
    </row>
    <row r="21" spans="1:273" ht="15">
      <c r="A21" s="82">
        <v>14</v>
      </c>
      <c r="B21" s="113" t="s">
        <v>127</v>
      </c>
      <c r="C21" s="114">
        <v>1722153999</v>
      </c>
      <c r="D21" s="114">
        <v>999720977</v>
      </c>
      <c r="E21" s="115" t="s">
        <v>128</v>
      </c>
      <c r="F21" s="115"/>
      <c r="G21" s="115"/>
      <c r="H21" s="115" t="s">
        <v>104</v>
      </c>
      <c r="I21" s="116" t="s">
        <v>101</v>
      </c>
      <c r="J21" s="88">
        <f t="shared" si="3"/>
        <v>40</v>
      </c>
      <c r="K21" s="89">
        <f t="shared" si="4"/>
        <v>100</v>
      </c>
      <c r="L21" s="90">
        <f t="shared" si="5"/>
        <v>30</v>
      </c>
      <c r="M21" s="90">
        <f t="shared" si="6"/>
        <v>100</v>
      </c>
      <c r="N21" s="91">
        <f t="shared" si="2"/>
        <v>70</v>
      </c>
      <c r="O21" s="92">
        <f t="shared" si="7"/>
        <v>100</v>
      </c>
      <c r="P21" s="117"/>
      <c r="Q21" s="93">
        <v>3</v>
      </c>
      <c r="R21" s="93">
        <v>1</v>
      </c>
      <c r="S21" s="93">
        <v>3</v>
      </c>
      <c r="T21" s="93">
        <v>3</v>
      </c>
      <c r="U21" s="118"/>
      <c r="V21" s="118"/>
      <c r="W21" s="93">
        <v>3</v>
      </c>
      <c r="X21" s="93">
        <v>1</v>
      </c>
      <c r="Y21" s="93">
        <v>3</v>
      </c>
      <c r="Z21" s="93">
        <v>3</v>
      </c>
      <c r="AA21" s="117"/>
      <c r="AB21" s="117"/>
      <c r="AC21" s="93">
        <v>3</v>
      </c>
      <c r="AD21" s="93">
        <v>1</v>
      </c>
      <c r="AE21" s="93">
        <v>3</v>
      </c>
      <c r="AF21" s="93">
        <v>3</v>
      </c>
      <c r="AG21" s="117"/>
      <c r="AH21" s="117"/>
      <c r="AI21" s="93">
        <v>3</v>
      </c>
      <c r="AJ21" s="93">
        <v>1</v>
      </c>
      <c r="AK21" s="93">
        <v>3</v>
      </c>
      <c r="AL21" s="93">
        <v>3</v>
      </c>
      <c r="AM21" s="117"/>
      <c r="AN21" s="117"/>
      <c r="AO21" s="93"/>
      <c r="AP21" s="93"/>
      <c r="AQ21" s="93"/>
      <c r="AR21" s="119"/>
      <c r="AS21" s="120"/>
      <c r="AT21" s="117"/>
      <c r="AU21" s="93"/>
      <c r="AV21" s="93"/>
      <c r="AW21" s="93"/>
      <c r="AX21" s="119"/>
      <c r="AY21" s="117"/>
      <c r="AZ21" s="117"/>
      <c r="BA21" s="93">
        <v>3</v>
      </c>
      <c r="BB21" s="93">
        <v>1</v>
      </c>
      <c r="BC21" s="93">
        <v>3</v>
      </c>
      <c r="BD21" s="93">
        <v>3</v>
      </c>
      <c r="BE21" s="117"/>
      <c r="BF21" s="117"/>
      <c r="BG21" s="93">
        <v>3</v>
      </c>
      <c r="BH21" s="93">
        <v>1</v>
      </c>
      <c r="BI21" s="93">
        <v>3</v>
      </c>
      <c r="BJ21" s="93">
        <v>3</v>
      </c>
      <c r="BK21" s="117"/>
      <c r="BL21" s="117"/>
      <c r="BM21" s="93">
        <v>3</v>
      </c>
      <c r="BN21" s="93">
        <v>1</v>
      </c>
      <c r="BO21" s="93">
        <v>3</v>
      </c>
      <c r="BP21" s="93">
        <v>3</v>
      </c>
      <c r="BQ21" s="117"/>
      <c r="BR21" s="117"/>
      <c r="BS21" s="93"/>
      <c r="BT21" s="93"/>
      <c r="BU21" s="93"/>
      <c r="BV21" s="117"/>
      <c r="BW21" s="117"/>
      <c r="BX21" s="117"/>
      <c r="BY21" s="93"/>
      <c r="BZ21" s="93"/>
      <c r="CA21" s="93"/>
      <c r="CB21" s="121"/>
      <c r="CC21" s="121"/>
      <c r="CD21" s="117"/>
      <c r="CE21" s="117"/>
      <c r="CF21" s="117"/>
      <c r="CG21" s="117"/>
      <c r="CH21" s="117"/>
      <c r="CI21" s="117"/>
      <c r="CJ21" s="117"/>
      <c r="CK21" s="117"/>
      <c r="CL21" s="117"/>
      <c r="CM21" s="117"/>
      <c r="CN21" s="117"/>
      <c r="CO21" s="117"/>
      <c r="CP21" s="117"/>
      <c r="CQ21" s="117"/>
      <c r="CR21" s="117"/>
      <c r="CS21" s="117"/>
      <c r="CT21" s="117"/>
      <c r="CU21" s="117"/>
      <c r="CV21" s="117"/>
      <c r="CW21" s="117"/>
      <c r="CX21" s="117"/>
      <c r="CY21" s="117"/>
      <c r="CZ21" s="117"/>
      <c r="DA21" s="117"/>
      <c r="DB21" s="117"/>
      <c r="DC21" s="117"/>
      <c r="DD21" s="117"/>
      <c r="DE21" s="117"/>
      <c r="DF21" s="117"/>
      <c r="DG21" s="117"/>
      <c r="DH21" s="117"/>
      <c r="DI21" s="117"/>
      <c r="DJ21" s="117"/>
      <c r="DK21" s="117"/>
      <c r="DL21" s="117"/>
      <c r="DM21" s="117"/>
      <c r="DN21" s="117"/>
      <c r="DO21" s="117"/>
      <c r="DP21" s="117"/>
      <c r="DQ21" s="117"/>
      <c r="DR21" s="117"/>
      <c r="DS21" s="117"/>
      <c r="DT21" s="117"/>
      <c r="DU21" s="117"/>
      <c r="DV21" s="117"/>
      <c r="DW21" s="117"/>
      <c r="DX21" s="117"/>
      <c r="DY21" s="117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3"/>
      <c r="FC21" s="93"/>
      <c r="FD21" s="94"/>
      <c r="FE21" s="95">
        <v>100</v>
      </c>
      <c r="FF21" s="95"/>
      <c r="FG21" s="95"/>
      <c r="FH21" s="95"/>
      <c r="FI21" s="96"/>
      <c r="FJ21" s="96"/>
      <c r="FK21" s="95">
        <f t="shared" si="8"/>
        <v>100</v>
      </c>
      <c r="FL21" s="95">
        <f t="shared" si="9"/>
        <v>10</v>
      </c>
      <c r="FM21" s="100"/>
      <c r="FN21" s="98">
        <v>100</v>
      </c>
      <c r="FO21" s="98"/>
      <c r="FP21" s="98"/>
      <c r="FQ21" s="98"/>
      <c r="FR21" s="98"/>
      <c r="FS21" s="98"/>
      <c r="FT21" s="99">
        <f t="shared" si="10"/>
        <v>100</v>
      </c>
      <c r="FU21" s="99">
        <f t="shared" si="11"/>
        <v>10</v>
      </c>
      <c r="FV21" s="100"/>
      <c r="FW21" s="101">
        <v>100</v>
      </c>
      <c r="FX21" s="101">
        <v>100</v>
      </c>
      <c r="FY21" s="101">
        <v>97.5</v>
      </c>
      <c r="FZ21" s="101">
        <v>85.8</v>
      </c>
      <c r="GA21" s="101">
        <v>74.3</v>
      </c>
      <c r="GB21" s="101"/>
      <c r="GC21" s="102">
        <f t="shared" si="12"/>
        <v>91.52000000000001</v>
      </c>
      <c r="GD21" s="102">
        <f t="shared" si="13"/>
        <v>32.032000000000004</v>
      </c>
      <c r="GE21" s="100"/>
      <c r="GF21" s="103">
        <v>99</v>
      </c>
      <c r="GG21" s="104">
        <v>82.5</v>
      </c>
      <c r="GH21" s="104"/>
      <c r="GI21" s="104"/>
      <c r="GJ21" s="104"/>
      <c r="GK21" s="104"/>
      <c r="GL21" s="103">
        <f t="shared" si="14"/>
        <v>90.75</v>
      </c>
      <c r="GM21" s="103">
        <f t="shared" si="15"/>
        <v>40.837499999999999</v>
      </c>
      <c r="GN21" s="100"/>
      <c r="GO21" s="82" t="str">
        <f t="shared" si="16"/>
        <v>NO</v>
      </c>
      <c r="GP21" s="100"/>
      <c r="GQ21" s="105">
        <v>67.5</v>
      </c>
      <c r="GR21" s="105" t="str">
        <f t="shared" si="17"/>
        <v>SI</v>
      </c>
      <c r="GS21" s="105">
        <v>88</v>
      </c>
      <c r="GT21" s="105">
        <f t="shared" si="18"/>
        <v>77.75</v>
      </c>
      <c r="GU21" s="100"/>
      <c r="GV21" s="106">
        <f t="shared" si="19"/>
        <v>11.6625</v>
      </c>
      <c r="GW21" s="106">
        <f t="shared" si="20"/>
        <v>32.504325000000001</v>
      </c>
      <c r="GX21" s="100"/>
      <c r="GY21" s="107" t="str">
        <f t="shared" si="21"/>
        <v>REYES LIGÑA HOLGER DAVID</v>
      </c>
      <c r="GZ21" s="108">
        <f t="shared" si="22"/>
        <v>44.17</v>
      </c>
      <c r="HA21" s="82">
        <f t="shared" si="23"/>
        <v>40</v>
      </c>
      <c r="HB21" s="108">
        <f t="shared" si="24"/>
        <v>100</v>
      </c>
      <c r="HC21" s="100"/>
      <c r="HD21" s="109">
        <v>100</v>
      </c>
      <c r="HE21" s="109"/>
      <c r="HF21" s="109"/>
      <c r="HG21" s="109"/>
      <c r="HH21" s="109"/>
      <c r="HI21" s="109"/>
      <c r="HJ21" s="95">
        <f t="shared" si="25"/>
        <v>100</v>
      </c>
      <c r="HK21" s="95">
        <f t="shared" si="26"/>
        <v>20</v>
      </c>
      <c r="HL21" s="100"/>
      <c r="HM21" s="98">
        <v>100</v>
      </c>
      <c r="HN21" s="98"/>
      <c r="HO21" s="98"/>
      <c r="HP21" s="98"/>
      <c r="HQ21" s="98"/>
      <c r="HR21" s="98"/>
      <c r="HS21" s="99">
        <f t="shared" si="27"/>
        <v>100</v>
      </c>
      <c r="HT21" s="99">
        <f t="shared" si="28"/>
        <v>10</v>
      </c>
      <c r="HU21" s="100"/>
      <c r="HV21" s="110">
        <v>0</v>
      </c>
      <c r="HW21" s="110">
        <v>100</v>
      </c>
      <c r="HX21" s="110">
        <v>100</v>
      </c>
      <c r="HY21" s="110">
        <v>0</v>
      </c>
      <c r="HZ21" s="110"/>
      <c r="IA21" s="111"/>
      <c r="IB21" s="111">
        <f t="shared" si="29"/>
        <v>50</v>
      </c>
      <c r="IC21" s="111">
        <f t="shared" si="30"/>
        <v>17.5</v>
      </c>
      <c r="ID21" s="100"/>
      <c r="IE21" s="103">
        <v>68.5</v>
      </c>
      <c r="IF21" s="103">
        <v>100</v>
      </c>
      <c r="IG21" s="103">
        <v>77.5</v>
      </c>
      <c r="IH21" s="103"/>
      <c r="II21" s="103"/>
      <c r="IJ21" s="103"/>
      <c r="IK21" s="103">
        <f t="shared" si="31"/>
        <v>82</v>
      </c>
      <c r="IL21" s="103">
        <f t="shared" si="32"/>
        <v>28.7</v>
      </c>
      <c r="IM21" s="100"/>
      <c r="IN21" s="82" t="str">
        <f t="shared" si="33"/>
        <v>NO</v>
      </c>
      <c r="IO21" s="100"/>
      <c r="IP21" s="105">
        <v>90</v>
      </c>
      <c r="IQ21" s="105" t="str">
        <f t="shared" si="34"/>
        <v>NO</v>
      </c>
      <c r="IR21" s="105"/>
      <c r="IS21" s="105">
        <f t="shared" si="35"/>
        <v>90</v>
      </c>
      <c r="IT21" s="100"/>
      <c r="IU21" s="82">
        <f t="shared" si="36"/>
        <v>13.5</v>
      </c>
      <c r="IV21" s="82">
        <f t="shared" si="37"/>
        <v>26.67</v>
      </c>
      <c r="IW21" s="100"/>
      <c r="IX21" s="82" t="str">
        <f t="shared" si="38"/>
        <v>REYES LIGÑA HOLGER DAVID</v>
      </c>
      <c r="IY21" s="108">
        <f t="shared" si="39"/>
        <v>40.17</v>
      </c>
      <c r="IZ21" s="82">
        <f t="shared" si="40"/>
        <v>30</v>
      </c>
      <c r="JA21" s="108">
        <f t="shared" si="41"/>
        <v>100</v>
      </c>
      <c r="JB21" s="100"/>
      <c r="JC21" s="82" t="str">
        <f t="shared" si="42"/>
        <v>REYES LIGÑA HOLGER DAVID</v>
      </c>
      <c r="JD21" s="108">
        <f t="shared" ref="JD21:JF21" si="84">GZ21</f>
        <v>44.17</v>
      </c>
      <c r="JE21" s="82">
        <f t="shared" si="84"/>
        <v>40</v>
      </c>
      <c r="JF21" s="108">
        <f t="shared" si="84"/>
        <v>100</v>
      </c>
      <c r="JG21" s="108">
        <f t="shared" ref="JG21:JI21" si="85">IY21</f>
        <v>40.17</v>
      </c>
      <c r="JH21" s="82">
        <f t="shared" si="85"/>
        <v>30</v>
      </c>
      <c r="JI21" s="108">
        <f t="shared" si="85"/>
        <v>100</v>
      </c>
      <c r="JJ21" s="108">
        <f t="shared" ref="JJ21:JK21" si="86">JD21+JG21</f>
        <v>84.34</v>
      </c>
      <c r="JK21" s="82">
        <f t="shared" si="86"/>
        <v>70</v>
      </c>
      <c r="JL21" s="82">
        <f t="shared" si="46"/>
        <v>100</v>
      </c>
      <c r="JM21" s="112" t="str">
        <f t="shared" si="47"/>
        <v>APROBADO</v>
      </c>
    </row>
    <row r="22" spans="1:273" ht="15">
      <c r="A22" s="82">
        <v>15</v>
      </c>
      <c r="B22" s="113" t="s">
        <v>129</v>
      </c>
      <c r="C22" s="114">
        <v>1723194965</v>
      </c>
      <c r="D22" s="114">
        <v>975719473</v>
      </c>
      <c r="E22" s="115" t="s">
        <v>130</v>
      </c>
      <c r="F22" s="115"/>
      <c r="G22" s="115"/>
      <c r="H22" s="126" t="s">
        <v>100</v>
      </c>
      <c r="I22" s="116" t="s">
        <v>101</v>
      </c>
      <c r="J22" s="88">
        <f t="shared" si="3"/>
        <v>40</v>
      </c>
      <c r="K22" s="89">
        <f t="shared" si="4"/>
        <v>100</v>
      </c>
      <c r="L22" s="90">
        <f t="shared" si="5"/>
        <v>29</v>
      </c>
      <c r="M22" s="90">
        <f t="shared" si="6"/>
        <v>96.666666666666671</v>
      </c>
      <c r="N22" s="91">
        <f t="shared" si="2"/>
        <v>69</v>
      </c>
      <c r="O22" s="92">
        <f t="shared" si="7"/>
        <v>98.333333333333343</v>
      </c>
      <c r="P22" s="117"/>
      <c r="Q22" s="93">
        <v>3</v>
      </c>
      <c r="R22" s="93">
        <v>1</v>
      </c>
      <c r="S22" s="93">
        <v>3</v>
      </c>
      <c r="T22" s="93">
        <v>3</v>
      </c>
      <c r="U22" s="118"/>
      <c r="V22" s="118"/>
      <c r="W22" s="93">
        <v>3</v>
      </c>
      <c r="X22" s="93">
        <v>1</v>
      </c>
      <c r="Y22" s="93">
        <v>3</v>
      </c>
      <c r="Z22" s="93">
        <v>3</v>
      </c>
      <c r="AA22" s="117"/>
      <c r="AB22" s="117"/>
      <c r="AC22" s="93">
        <v>3</v>
      </c>
      <c r="AD22" s="93">
        <v>1</v>
      </c>
      <c r="AE22" s="93">
        <v>3</v>
      </c>
      <c r="AF22" s="93">
        <v>3</v>
      </c>
      <c r="AG22" s="117"/>
      <c r="AH22" s="117"/>
      <c r="AI22" s="93">
        <v>3</v>
      </c>
      <c r="AJ22" s="93">
        <v>1</v>
      </c>
      <c r="AK22" s="93">
        <v>3</v>
      </c>
      <c r="AL22" s="93">
        <v>3</v>
      </c>
      <c r="AM22" s="117"/>
      <c r="AN22" s="117"/>
      <c r="AO22" s="93"/>
      <c r="AP22" s="93"/>
      <c r="AQ22" s="93"/>
      <c r="AR22" s="127"/>
      <c r="AS22" s="120"/>
      <c r="AT22" s="117"/>
      <c r="AU22" s="93"/>
      <c r="AV22" s="93"/>
      <c r="AW22" s="93"/>
      <c r="AX22" s="117"/>
      <c r="AY22" s="117"/>
      <c r="AZ22" s="117"/>
      <c r="BA22" s="93">
        <v>3</v>
      </c>
      <c r="BB22" s="93">
        <v>1</v>
      </c>
      <c r="BC22" s="93">
        <v>3</v>
      </c>
      <c r="BD22" s="93">
        <v>3</v>
      </c>
      <c r="BE22" s="117"/>
      <c r="BF22" s="117"/>
      <c r="BG22" s="93">
        <v>2</v>
      </c>
      <c r="BH22" s="93">
        <v>1</v>
      </c>
      <c r="BI22" s="93">
        <v>3</v>
      </c>
      <c r="BJ22" s="93">
        <v>3</v>
      </c>
      <c r="BK22" s="117"/>
      <c r="BL22" s="117"/>
      <c r="BM22" s="93">
        <v>3</v>
      </c>
      <c r="BN22" s="93">
        <v>1</v>
      </c>
      <c r="BO22" s="93">
        <v>3</v>
      </c>
      <c r="BP22" s="93">
        <v>3</v>
      </c>
      <c r="BQ22" s="117"/>
      <c r="BR22" s="117"/>
      <c r="BS22" s="93"/>
      <c r="BT22" s="93"/>
      <c r="BU22" s="93"/>
      <c r="BV22" s="117"/>
      <c r="BW22" s="117"/>
      <c r="BX22" s="117"/>
      <c r="BY22" s="93"/>
      <c r="BZ22" s="93"/>
      <c r="CA22" s="93"/>
      <c r="CB22" s="121"/>
      <c r="CC22" s="121"/>
      <c r="CD22" s="117"/>
      <c r="CE22" s="117"/>
      <c r="CF22" s="117"/>
      <c r="CG22" s="117"/>
      <c r="CH22" s="117"/>
      <c r="CI22" s="117"/>
      <c r="CJ22" s="117"/>
      <c r="CK22" s="117"/>
      <c r="CL22" s="117"/>
      <c r="CM22" s="117"/>
      <c r="CN22" s="117"/>
      <c r="CO22" s="117"/>
      <c r="CP22" s="117"/>
      <c r="CQ22" s="117"/>
      <c r="CR22" s="117"/>
      <c r="CS22" s="117"/>
      <c r="CT22" s="117"/>
      <c r="CU22" s="117"/>
      <c r="CV22" s="117"/>
      <c r="CW22" s="117"/>
      <c r="CX22" s="117"/>
      <c r="CY22" s="117"/>
      <c r="CZ22" s="117"/>
      <c r="DA22" s="117"/>
      <c r="DB22" s="117"/>
      <c r="DC22" s="117"/>
      <c r="DD22" s="117"/>
      <c r="DE22" s="117"/>
      <c r="DF22" s="117"/>
      <c r="DG22" s="117"/>
      <c r="DH22" s="117"/>
      <c r="DI22" s="117"/>
      <c r="DJ22" s="117"/>
      <c r="DK22" s="117"/>
      <c r="DL22" s="117"/>
      <c r="DM22" s="117"/>
      <c r="DN22" s="117"/>
      <c r="DO22" s="117"/>
      <c r="DP22" s="117"/>
      <c r="DQ22" s="117"/>
      <c r="DR22" s="117"/>
      <c r="DS22" s="117"/>
      <c r="DT22" s="117"/>
      <c r="DU22" s="117"/>
      <c r="DV22" s="117"/>
      <c r="DW22" s="117"/>
      <c r="DX22" s="117"/>
      <c r="DY22" s="117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4"/>
      <c r="FE22" s="95">
        <v>0</v>
      </c>
      <c r="FF22" s="95"/>
      <c r="FG22" s="95"/>
      <c r="FH22" s="95"/>
      <c r="FI22" s="96"/>
      <c r="FJ22" s="96"/>
      <c r="FK22" s="95">
        <f t="shared" si="8"/>
        <v>0</v>
      </c>
      <c r="FL22" s="95">
        <f t="shared" si="9"/>
        <v>0</v>
      </c>
      <c r="FM22" s="100"/>
      <c r="FN22" s="98">
        <v>100</v>
      </c>
      <c r="FO22" s="98"/>
      <c r="FP22" s="98"/>
      <c r="FQ22" s="98"/>
      <c r="FR22" s="98"/>
      <c r="FS22" s="98"/>
      <c r="FT22" s="99">
        <f t="shared" si="10"/>
        <v>100</v>
      </c>
      <c r="FU22" s="99">
        <f t="shared" si="11"/>
        <v>10</v>
      </c>
      <c r="FV22" s="100"/>
      <c r="FW22" s="101">
        <v>100</v>
      </c>
      <c r="FX22" s="101">
        <v>50</v>
      </c>
      <c r="FY22" s="101">
        <v>90</v>
      </c>
      <c r="FZ22" s="101">
        <v>94</v>
      </c>
      <c r="GA22" s="101">
        <v>48.5</v>
      </c>
      <c r="GB22" s="101"/>
      <c r="GC22" s="102">
        <f t="shared" si="12"/>
        <v>76.5</v>
      </c>
      <c r="GD22" s="102">
        <f t="shared" si="13"/>
        <v>26.774999999999999</v>
      </c>
      <c r="GE22" s="100"/>
      <c r="GF22" s="104">
        <v>52.5</v>
      </c>
      <c r="GG22" s="104">
        <v>70</v>
      </c>
      <c r="GH22" s="104"/>
      <c r="GI22" s="104"/>
      <c r="GJ22" s="104"/>
      <c r="GK22" s="104"/>
      <c r="GL22" s="103">
        <f t="shared" si="14"/>
        <v>61.25</v>
      </c>
      <c r="GM22" s="103">
        <f t="shared" si="15"/>
        <v>27.5625</v>
      </c>
      <c r="GN22" s="100"/>
      <c r="GO22" s="82" t="str">
        <f t="shared" si="16"/>
        <v>NO</v>
      </c>
      <c r="GP22" s="100"/>
      <c r="GQ22" s="105">
        <v>38</v>
      </c>
      <c r="GR22" s="105" t="str">
        <f t="shared" si="17"/>
        <v>NO</v>
      </c>
      <c r="GS22" s="105">
        <v>54</v>
      </c>
      <c r="GT22" s="105">
        <f t="shared" si="18"/>
        <v>46</v>
      </c>
      <c r="GU22" s="100"/>
      <c r="GV22" s="106">
        <f t="shared" si="19"/>
        <v>6.9</v>
      </c>
      <c r="GW22" s="106">
        <f t="shared" si="20"/>
        <v>22.518125000000001</v>
      </c>
      <c r="GX22" s="100"/>
      <c r="GY22" s="107" t="str">
        <f t="shared" si="21"/>
        <v>RUIZ DIAZ CARLOS JAVIER</v>
      </c>
      <c r="GZ22" s="108">
        <f t="shared" si="22"/>
        <v>29.42</v>
      </c>
      <c r="HA22" s="82">
        <f t="shared" si="23"/>
        <v>40</v>
      </c>
      <c r="HB22" s="108">
        <f t="shared" si="24"/>
        <v>100</v>
      </c>
      <c r="HC22" s="100"/>
      <c r="HD22" s="109">
        <v>92.5</v>
      </c>
      <c r="HE22" s="109"/>
      <c r="HF22" s="109"/>
      <c r="HG22" s="109"/>
      <c r="HH22" s="109"/>
      <c r="HI22" s="109"/>
      <c r="HJ22" s="95">
        <f t="shared" si="25"/>
        <v>92.5</v>
      </c>
      <c r="HK22" s="95">
        <f t="shared" si="26"/>
        <v>18.5</v>
      </c>
      <c r="HL22" s="100"/>
      <c r="HM22" s="98">
        <v>100</v>
      </c>
      <c r="HN22" s="98"/>
      <c r="HO22" s="98"/>
      <c r="HP22" s="98"/>
      <c r="HQ22" s="98"/>
      <c r="HR22" s="98"/>
      <c r="HS22" s="99">
        <f t="shared" si="27"/>
        <v>100</v>
      </c>
      <c r="HT22" s="99">
        <f t="shared" si="28"/>
        <v>10</v>
      </c>
      <c r="HU22" s="100"/>
      <c r="HV22" s="110">
        <v>100</v>
      </c>
      <c r="HW22" s="110">
        <v>100</v>
      </c>
      <c r="HX22" s="110">
        <v>100</v>
      </c>
      <c r="HY22" s="110">
        <v>100</v>
      </c>
      <c r="HZ22" s="110"/>
      <c r="IA22" s="111"/>
      <c r="IB22" s="111">
        <f t="shared" si="29"/>
        <v>100</v>
      </c>
      <c r="IC22" s="111">
        <f t="shared" si="30"/>
        <v>35</v>
      </c>
      <c r="ID22" s="100"/>
      <c r="IE22" s="103">
        <v>89</v>
      </c>
      <c r="IF22" s="103">
        <v>70</v>
      </c>
      <c r="IG22" s="103">
        <v>75</v>
      </c>
      <c r="IH22" s="103"/>
      <c r="II22" s="103"/>
      <c r="IJ22" s="103"/>
      <c r="IK22" s="103">
        <f t="shared" si="31"/>
        <v>78</v>
      </c>
      <c r="IL22" s="103">
        <f t="shared" si="32"/>
        <v>27.299999999999997</v>
      </c>
      <c r="IM22" s="100"/>
      <c r="IN22" s="82" t="str">
        <f t="shared" si="33"/>
        <v>NO</v>
      </c>
      <c r="IO22" s="100"/>
      <c r="IP22" s="105">
        <v>100</v>
      </c>
      <c r="IQ22" s="105" t="str">
        <f t="shared" si="34"/>
        <v>NO</v>
      </c>
      <c r="IR22" s="105"/>
      <c r="IS22" s="105">
        <f t="shared" si="35"/>
        <v>100</v>
      </c>
      <c r="IT22" s="100"/>
      <c r="IU22" s="82">
        <f t="shared" si="36"/>
        <v>15</v>
      </c>
      <c r="IV22" s="82">
        <f t="shared" si="37"/>
        <v>31.78</v>
      </c>
      <c r="IW22" s="100"/>
      <c r="IX22" s="82" t="str">
        <f t="shared" si="38"/>
        <v>RUIZ DIAZ CARLOS JAVIER</v>
      </c>
      <c r="IY22" s="108">
        <f t="shared" si="39"/>
        <v>46.78</v>
      </c>
      <c r="IZ22" s="82">
        <f t="shared" si="40"/>
        <v>29</v>
      </c>
      <c r="JA22" s="108">
        <f t="shared" si="41"/>
        <v>96.67</v>
      </c>
      <c r="JB22" s="100"/>
      <c r="JC22" s="82" t="str">
        <f t="shared" si="42"/>
        <v>RUIZ DIAZ CARLOS JAVIER</v>
      </c>
      <c r="JD22" s="108">
        <f t="shared" ref="JD22:JF22" si="87">GZ22</f>
        <v>29.42</v>
      </c>
      <c r="JE22" s="82">
        <f t="shared" si="87"/>
        <v>40</v>
      </c>
      <c r="JF22" s="108">
        <f t="shared" si="87"/>
        <v>100</v>
      </c>
      <c r="JG22" s="108">
        <f t="shared" ref="JG22:JI22" si="88">IY22</f>
        <v>46.78</v>
      </c>
      <c r="JH22" s="82">
        <f t="shared" si="88"/>
        <v>29</v>
      </c>
      <c r="JI22" s="108">
        <f t="shared" si="88"/>
        <v>96.67</v>
      </c>
      <c r="JJ22" s="108">
        <f t="shared" ref="JJ22:JK22" si="89">JD22+JG22</f>
        <v>76.2</v>
      </c>
      <c r="JK22" s="82">
        <f t="shared" si="89"/>
        <v>69</v>
      </c>
      <c r="JL22" s="82">
        <f t="shared" si="46"/>
        <v>98.335000000000008</v>
      </c>
      <c r="JM22" s="112" t="str">
        <f t="shared" si="47"/>
        <v>APROBADO</v>
      </c>
    </row>
    <row r="23" spans="1:273" ht="15">
      <c r="A23" s="82">
        <v>16</v>
      </c>
      <c r="B23" s="113" t="s">
        <v>131</v>
      </c>
      <c r="C23" s="114">
        <v>1252686712</v>
      </c>
      <c r="D23" s="114">
        <v>987166354</v>
      </c>
      <c r="E23" s="115" t="s">
        <v>132</v>
      </c>
      <c r="F23" s="115"/>
      <c r="G23" s="115"/>
      <c r="H23" s="115" t="s">
        <v>104</v>
      </c>
      <c r="I23" s="116" t="s">
        <v>101</v>
      </c>
      <c r="J23" s="88">
        <f t="shared" si="3"/>
        <v>40</v>
      </c>
      <c r="K23" s="89">
        <f t="shared" si="4"/>
        <v>100</v>
      </c>
      <c r="L23" s="90">
        <f t="shared" si="5"/>
        <v>30</v>
      </c>
      <c r="M23" s="90">
        <f t="shared" si="6"/>
        <v>100</v>
      </c>
      <c r="N23" s="91">
        <f t="shared" si="2"/>
        <v>70</v>
      </c>
      <c r="O23" s="92">
        <f t="shared" si="7"/>
        <v>100</v>
      </c>
      <c r="P23" s="117"/>
      <c r="Q23" s="93">
        <v>3</v>
      </c>
      <c r="R23" s="93">
        <v>1</v>
      </c>
      <c r="S23" s="93">
        <v>3</v>
      </c>
      <c r="T23" s="93">
        <v>3</v>
      </c>
      <c r="U23" s="118"/>
      <c r="V23" s="118"/>
      <c r="W23" s="93">
        <v>3</v>
      </c>
      <c r="X23" s="93">
        <v>1</v>
      </c>
      <c r="Y23" s="93">
        <v>3</v>
      </c>
      <c r="Z23" s="93">
        <v>3</v>
      </c>
      <c r="AA23" s="117"/>
      <c r="AB23" s="117"/>
      <c r="AC23" s="93">
        <v>3</v>
      </c>
      <c r="AD23" s="93">
        <v>1</v>
      </c>
      <c r="AE23" s="93">
        <v>3</v>
      </c>
      <c r="AF23" s="93">
        <v>3</v>
      </c>
      <c r="AG23" s="117"/>
      <c r="AH23" s="117"/>
      <c r="AI23" s="93">
        <v>3</v>
      </c>
      <c r="AJ23" s="93">
        <v>1</v>
      </c>
      <c r="AK23" s="93">
        <v>3</v>
      </c>
      <c r="AL23" s="93">
        <v>3</v>
      </c>
      <c r="AM23" s="117"/>
      <c r="AN23" s="117"/>
      <c r="AO23" s="93"/>
      <c r="AP23" s="93"/>
      <c r="AQ23" s="93"/>
      <c r="AR23" s="127"/>
      <c r="AS23" s="120"/>
      <c r="AT23" s="117"/>
      <c r="AU23" s="93"/>
      <c r="AV23" s="93"/>
      <c r="AW23" s="93"/>
      <c r="AX23" s="117"/>
      <c r="AY23" s="117"/>
      <c r="AZ23" s="117"/>
      <c r="BA23" s="93">
        <v>3</v>
      </c>
      <c r="BB23" s="93">
        <v>1</v>
      </c>
      <c r="BC23" s="93">
        <v>3</v>
      </c>
      <c r="BD23" s="93">
        <v>3</v>
      </c>
      <c r="BE23" s="117"/>
      <c r="BF23" s="117"/>
      <c r="BG23" s="93">
        <v>3</v>
      </c>
      <c r="BH23" s="93">
        <v>1</v>
      </c>
      <c r="BI23" s="93">
        <v>3</v>
      </c>
      <c r="BJ23" s="93">
        <v>3</v>
      </c>
      <c r="BK23" s="117"/>
      <c r="BL23" s="117"/>
      <c r="BM23" s="93">
        <v>3</v>
      </c>
      <c r="BN23" s="93">
        <v>1</v>
      </c>
      <c r="BO23" s="93">
        <v>3</v>
      </c>
      <c r="BP23" s="93">
        <v>3</v>
      </c>
      <c r="BQ23" s="117"/>
      <c r="BR23" s="117"/>
      <c r="BS23" s="93"/>
      <c r="BT23" s="93"/>
      <c r="BU23" s="93"/>
      <c r="BV23" s="117"/>
      <c r="BW23" s="117"/>
      <c r="BX23" s="117"/>
      <c r="BY23" s="93"/>
      <c r="BZ23" s="93"/>
      <c r="CA23" s="93"/>
      <c r="CB23" s="121"/>
      <c r="CC23" s="121"/>
      <c r="CD23" s="117"/>
      <c r="CE23" s="117"/>
      <c r="CF23" s="117"/>
      <c r="CG23" s="117"/>
      <c r="CH23" s="117"/>
      <c r="CI23" s="117"/>
      <c r="CJ23" s="117"/>
      <c r="CK23" s="117"/>
      <c r="CL23" s="117"/>
      <c r="CM23" s="117"/>
      <c r="CN23" s="117"/>
      <c r="CO23" s="117"/>
      <c r="CP23" s="117"/>
      <c r="CQ23" s="117"/>
      <c r="CR23" s="117"/>
      <c r="CS23" s="117"/>
      <c r="CT23" s="117"/>
      <c r="CU23" s="117"/>
      <c r="CV23" s="117"/>
      <c r="CW23" s="117"/>
      <c r="CX23" s="117"/>
      <c r="CY23" s="117"/>
      <c r="CZ23" s="117"/>
      <c r="DA23" s="117"/>
      <c r="DB23" s="117"/>
      <c r="DC23" s="117"/>
      <c r="DD23" s="117"/>
      <c r="DE23" s="117"/>
      <c r="DF23" s="117"/>
      <c r="DG23" s="117"/>
      <c r="DH23" s="117"/>
      <c r="DI23" s="117"/>
      <c r="DJ23" s="117"/>
      <c r="DK23" s="117"/>
      <c r="DL23" s="117"/>
      <c r="DM23" s="117"/>
      <c r="DN23" s="117"/>
      <c r="DO23" s="117"/>
      <c r="DP23" s="117"/>
      <c r="DQ23" s="117"/>
      <c r="DR23" s="117"/>
      <c r="DS23" s="117"/>
      <c r="DT23" s="117"/>
      <c r="DU23" s="117"/>
      <c r="DV23" s="117"/>
      <c r="DW23" s="117"/>
      <c r="DX23" s="117"/>
      <c r="DY23" s="117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4"/>
      <c r="FE23" s="95">
        <v>100</v>
      </c>
      <c r="FF23" s="95"/>
      <c r="FG23" s="95"/>
      <c r="FH23" s="95"/>
      <c r="FI23" s="96"/>
      <c r="FJ23" s="96"/>
      <c r="FK23" s="95">
        <f t="shared" si="8"/>
        <v>100</v>
      </c>
      <c r="FL23" s="95">
        <f t="shared" si="9"/>
        <v>10</v>
      </c>
      <c r="FM23" s="100"/>
      <c r="FN23" s="98">
        <v>100</v>
      </c>
      <c r="FO23" s="98"/>
      <c r="FP23" s="98"/>
      <c r="FQ23" s="98"/>
      <c r="FR23" s="98"/>
      <c r="FS23" s="98"/>
      <c r="FT23" s="99">
        <f t="shared" si="10"/>
        <v>100</v>
      </c>
      <c r="FU23" s="99">
        <f t="shared" si="11"/>
        <v>10</v>
      </c>
      <c r="FV23" s="100"/>
      <c r="FW23" s="102">
        <v>100</v>
      </c>
      <c r="FX23" s="101">
        <v>100</v>
      </c>
      <c r="FY23" s="101">
        <v>100</v>
      </c>
      <c r="FZ23" s="101">
        <v>100</v>
      </c>
      <c r="GA23" s="101">
        <v>99.6</v>
      </c>
      <c r="GB23" s="101"/>
      <c r="GC23" s="102">
        <f t="shared" si="12"/>
        <v>99.92</v>
      </c>
      <c r="GD23" s="102">
        <f t="shared" si="13"/>
        <v>34.972000000000001</v>
      </c>
      <c r="GE23" s="100"/>
      <c r="GF23" s="104">
        <v>100</v>
      </c>
      <c r="GG23" s="104">
        <v>100</v>
      </c>
      <c r="GH23" s="104"/>
      <c r="GI23" s="104"/>
      <c r="GJ23" s="104"/>
      <c r="GK23" s="104"/>
      <c r="GL23" s="103">
        <f t="shared" si="14"/>
        <v>100</v>
      </c>
      <c r="GM23" s="103">
        <f t="shared" si="15"/>
        <v>45</v>
      </c>
      <c r="GN23" s="100"/>
      <c r="GO23" s="82" t="str">
        <f t="shared" si="16"/>
        <v>SI</v>
      </c>
      <c r="GP23" s="100"/>
      <c r="GQ23" s="105">
        <v>100</v>
      </c>
      <c r="GR23" s="105" t="str">
        <f t="shared" si="17"/>
        <v>NO</v>
      </c>
      <c r="GS23" s="105"/>
      <c r="GT23" s="105">
        <f t="shared" si="18"/>
        <v>100</v>
      </c>
      <c r="GU23" s="100"/>
      <c r="GV23" s="106">
        <f t="shared" si="19"/>
        <v>15</v>
      </c>
      <c r="GW23" s="106">
        <f t="shared" si="20"/>
        <v>34.990200000000002</v>
      </c>
      <c r="GX23" s="100"/>
      <c r="GY23" s="107" t="str">
        <f t="shared" si="21"/>
        <v>TIPAN TIBANTA KAREN VANESSA</v>
      </c>
      <c r="GZ23" s="108">
        <f t="shared" si="22"/>
        <v>49.99</v>
      </c>
      <c r="HA23" s="82">
        <f t="shared" si="23"/>
        <v>40</v>
      </c>
      <c r="HB23" s="108">
        <f t="shared" si="24"/>
        <v>100</v>
      </c>
      <c r="HC23" s="100"/>
      <c r="HD23" s="109">
        <v>100</v>
      </c>
      <c r="HE23" s="109"/>
      <c r="HF23" s="109"/>
      <c r="HG23" s="109"/>
      <c r="HH23" s="109"/>
      <c r="HI23" s="109"/>
      <c r="HJ23" s="95">
        <f t="shared" si="25"/>
        <v>100</v>
      </c>
      <c r="HK23" s="95">
        <f t="shared" si="26"/>
        <v>20</v>
      </c>
      <c r="HL23" s="100"/>
      <c r="HM23" s="98">
        <v>100</v>
      </c>
      <c r="HN23" s="98"/>
      <c r="HO23" s="98"/>
      <c r="HP23" s="98"/>
      <c r="HQ23" s="98"/>
      <c r="HR23" s="98"/>
      <c r="HS23" s="99">
        <f t="shared" si="27"/>
        <v>100</v>
      </c>
      <c r="HT23" s="99">
        <f t="shared" si="28"/>
        <v>10</v>
      </c>
      <c r="HU23" s="100"/>
      <c r="HV23" s="110">
        <v>100</v>
      </c>
      <c r="HW23" s="110">
        <v>100</v>
      </c>
      <c r="HX23" s="110">
        <v>100</v>
      </c>
      <c r="HY23" s="110">
        <v>100</v>
      </c>
      <c r="HZ23" s="110"/>
      <c r="IA23" s="111"/>
      <c r="IB23" s="111">
        <f t="shared" si="29"/>
        <v>100</v>
      </c>
      <c r="IC23" s="111">
        <f t="shared" si="30"/>
        <v>35</v>
      </c>
      <c r="ID23" s="100"/>
      <c r="IE23" s="103">
        <v>93</v>
      </c>
      <c r="IF23" s="103">
        <v>100</v>
      </c>
      <c r="IG23" s="103">
        <v>100</v>
      </c>
      <c r="IH23" s="103"/>
      <c r="II23" s="103"/>
      <c r="IJ23" s="103"/>
      <c r="IK23" s="103">
        <f t="shared" si="31"/>
        <v>97.666666666666671</v>
      </c>
      <c r="IL23" s="103">
        <f t="shared" si="32"/>
        <v>34.18333333333333</v>
      </c>
      <c r="IM23" s="100"/>
      <c r="IN23" s="82" t="str">
        <f t="shared" si="33"/>
        <v>SI</v>
      </c>
      <c r="IO23" s="100"/>
      <c r="IP23" s="105">
        <v>100</v>
      </c>
      <c r="IQ23" s="105" t="str">
        <f t="shared" si="34"/>
        <v>NO</v>
      </c>
      <c r="IR23" s="105"/>
      <c r="IS23" s="105">
        <f t="shared" si="35"/>
        <v>100</v>
      </c>
      <c r="IT23" s="100"/>
      <c r="IU23" s="82">
        <f t="shared" si="36"/>
        <v>15</v>
      </c>
      <c r="IV23" s="82">
        <f t="shared" si="37"/>
        <v>34.714166666666671</v>
      </c>
      <c r="IW23" s="100"/>
      <c r="IX23" s="82" t="str">
        <f t="shared" si="38"/>
        <v>TIPAN TIBANTA KAREN VANESSA</v>
      </c>
      <c r="IY23" s="108">
        <f t="shared" si="39"/>
        <v>49.71</v>
      </c>
      <c r="IZ23" s="82">
        <f t="shared" si="40"/>
        <v>30</v>
      </c>
      <c r="JA23" s="108">
        <f t="shared" si="41"/>
        <v>100</v>
      </c>
      <c r="JB23" s="100"/>
      <c r="JC23" s="82" t="str">
        <f t="shared" si="42"/>
        <v>TIPAN TIBANTA KAREN VANESSA</v>
      </c>
      <c r="JD23" s="108">
        <f t="shared" ref="JD23:JF23" si="90">GZ23</f>
        <v>49.99</v>
      </c>
      <c r="JE23" s="82">
        <f t="shared" si="90"/>
        <v>40</v>
      </c>
      <c r="JF23" s="108">
        <f t="shared" si="90"/>
        <v>100</v>
      </c>
      <c r="JG23" s="108">
        <f t="shared" ref="JG23:JI23" si="91">IY23</f>
        <v>49.71</v>
      </c>
      <c r="JH23" s="82">
        <f t="shared" si="91"/>
        <v>30</v>
      </c>
      <c r="JI23" s="108">
        <f t="shared" si="91"/>
        <v>100</v>
      </c>
      <c r="JJ23" s="108">
        <f t="shared" ref="JJ23:JK23" si="92">JD23+JG23</f>
        <v>99.7</v>
      </c>
      <c r="JK23" s="82">
        <f t="shared" si="92"/>
        <v>70</v>
      </c>
      <c r="JL23" s="82">
        <f t="shared" si="46"/>
        <v>100</v>
      </c>
      <c r="JM23" s="112" t="str">
        <f t="shared" si="47"/>
        <v>APROBADO</v>
      </c>
    </row>
    <row r="24" spans="1:273" ht="15">
      <c r="A24" s="161" t="s">
        <v>133</v>
      </c>
      <c r="B24" s="141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28"/>
      <c r="Q24" s="128"/>
      <c r="R24" s="128"/>
      <c r="S24" s="128"/>
      <c r="T24" s="129"/>
      <c r="U24" s="129"/>
      <c r="V24" s="129"/>
      <c r="W24" s="129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9"/>
      <c r="AX24" s="128"/>
      <c r="AY24" s="128"/>
      <c r="AZ24" s="128"/>
      <c r="BA24" s="128"/>
      <c r="BB24" s="128"/>
      <c r="BC24" s="128"/>
      <c r="BD24" s="128"/>
      <c r="BE24" s="128"/>
      <c r="BF24" s="128"/>
      <c r="BG24" s="128"/>
      <c r="BH24" s="128"/>
      <c r="BI24" s="128"/>
      <c r="BJ24" s="128"/>
      <c r="BK24" s="128"/>
      <c r="BL24" s="128"/>
      <c r="BM24" s="129"/>
      <c r="BN24" s="129"/>
      <c r="BO24" s="129"/>
      <c r="BP24" s="129"/>
      <c r="BQ24" s="129"/>
      <c r="BR24" s="129"/>
      <c r="BS24" s="129"/>
      <c r="BT24" s="129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  <c r="CS24" s="128"/>
      <c r="CT24" s="128"/>
      <c r="CU24" s="128"/>
      <c r="CV24" s="128"/>
      <c r="CW24" s="128"/>
      <c r="CX24" s="128"/>
      <c r="CY24" s="128"/>
      <c r="CZ24" s="128"/>
      <c r="DA24" s="128"/>
      <c r="DB24" s="128"/>
      <c r="DC24" s="128"/>
      <c r="DD24" s="128"/>
      <c r="DE24" s="128"/>
      <c r="DF24" s="128"/>
      <c r="DG24" s="128"/>
      <c r="DH24" s="128"/>
      <c r="DI24" s="128"/>
      <c r="DJ24" s="128"/>
      <c r="DK24" s="128"/>
      <c r="DL24" s="128"/>
      <c r="DM24" s="128"/>
      <c r="DN24" s="128"/>
      <c r="DO24" s="128"/>
      <c r="DP24" s="129"/>
      <c r="DQ24" s="129"/>
      <c r="DR24" s="128"/>
      <c r="DS24" s="128"/>
      <c r="DT24" s="128"/>
      <c r="DU24" s="128"/>
      <c r="DV24" s="128"/>
      <c r="DW24" s="128"/>
      <c r="DX24" s="128"/>
      <c r="DY24" s="128"/>
      <c r="DZ24" s="128"/>
      <c r="EA24" s="128"/>
      <c r="EB24" s="128"/>
      <c r="EC24" s="128"/>
      <c r="ED24" s="128"/>
      <c r="EE24" s="128"/>
      <c r="EF24" s="128"/>
      <c r="EG24" s="128"/>
      <c r="EH24" s="128"/>
      <c r="EI24" s="128"/>
      <c r="EJ24" s="128"/>
      <c r="EK24" s="128"/>
      <c r="EL24" s="128"/>
      <c r="EM24" s="128"/>
      <c r="EN24" s="128"/>
      <c r="EO24" s="128"/>
      <c r="EP24" s="128"/>
      <c r="EQ24" s="128"/>
      <c r="ER24" s="128"/>
      <c r="ES24" s="128"/>
      <c r="ET24" s="128"/>
      <c r="EU24" s="128"/>
      <c r="EV24" s="128"/>
      <c r="EW24" s="128"/>
      <c r="EX24" s="128"/>
      <c r="EY24" s="128"/>
      <c r="EZ24" s="128"/>
      <c r="FA24" s="128"/>
      <c r="FB24" s="128"/>
      <c r="FC24" s="128"/>
      <c r="FD24" s="128"/>
      <c r="FE24" s="130">
        <f t="shared" ref="FE24:FL24" si="93">AVERAGE(FE8:FE23)</f>
        <v>87.5</v>
      </c>
      <c r="FF24" s="130" t="e">
        <f t="shared" si="93"/>
        <v>#DIV/0!</v>
      </c>
      <c r="FG24" s="130" t="e">
        <f t="shared" si="93"/>
        <v>#DIV/0!</v>
      </c>
      <c r="FH24" s="130" t="e">
        <f t="shared" si="93"/>
        <v>#DIV/0!</v>
      </c>
      <c r="FI24" s="130" t="e">
        <f t="shared" si="93"/>
        <v>#DIV/0!</v>
      </c>
      <c r="FJ24" s="130" t="e">
        <f t="shared" si="93"/>
        <v>#DIV/0!</v>
      </c>
      <c r="FK24" s="130">
        <f t="shared" si="93"/>
        <v>87.5</v>
      </c>
      <c r="FL24" s="130">
        <f t="shared" si="93"/>
        <v>8.75</v>
      </c>
      <c r="FM24" s="131"/>
      <c r="FN24" s="130">
        <f t="shared" ref="FN24:FU24" si="94">AVERAGE(FN8:FN23)</f>
        <v>100</v>
      </c>
      <c r="FO24" s="130" t="e">
        <f t="shared" si="94"/>
        <v>#DIV/0!</v>
      </c>
      <c r="FP24" s="130" t="e">
        <f t="shared" si="94"/>
        <v>#DIV/0!</v>
      </c>
      <c r="FQ24" s="130" t="e">
        <f t="shared" si="94"/>
        <v>#DIV/0!</v>
      </c>
      <c r="FR24" s="130" t="e">
        <f t="shared" si="94"/>
        <v>#DIV/0!</v>
      </c>
      <c r="FS24" s="130" t="e">
        <f t="shared" si="94"/>
        <v>#DIV/0!</v>
      </c>
      <c r="FT24" s="130">
        <f t="shared" si="94"/>
        <v>100</v>
      </c>
      <c r="FU24" s="130">
        <f t="shared" si="94"/>
        <v>10</v>
      </c>
      <c r="FV24" s="131"/>
      <c r="FW24" s="130">
        <f t="shared" ref="FW24:GD24" si="95">AVERAGE(FW8:FW23)</f>
        <v>100</v>
      </c>
      <c r="FX24" s="130">
        <f t="shared" si="95"/>
        <v>90.625</v>
      </c>
      <c r="FY24" s="130">
        <f t="shared" si="95"/>
        <v>82.1875</v>
      </c>
      <c r="FZ24" s="130">
        <f t="shared" si="95"/>
        <v>95.612499999999983</v>
      </c>
      <c r="GA24" s="130">
        <f t="shared" si="95"/>
        <v>87.393749999999997</v>
      </c>
      <c r="GB24" s="130" t="e">
        <f t="shared" si="95"/>
        <v>#DIV/0!</v>
      </c>
      <c r="GC24" s="130">
        <f t="shared" si="95"/>
        <v>91.163750000000007</v>
      </c>
      <c r="GD24" s="130">
        <f t="shared" si="95"/>
        <v>31.907312499999996</v>
      </c>
      <c r="GE24" s="131"/>
      <c r="GF24" s="130">
        <f t="shared" ref="GF24:GM24" si="96">AVERAGE(GF8:GF23)</f>
        <v>92.28125</v>
      </c>
      <c r="GG24" s="130">
        <f t="shared" si="96"/>
        <v>76</v>
      </c>
      <c r="GH24" s="130" t="e">
        <f t="shared" si="96"/>
        <v>#DIV/0!</v>
      </c>
      <c r="GI24" s="130" t="e">
        <f t="shared" si="96"/>
        <v>#DIV/0!</v>
      </c>
      <c r="GJ24" s="130" t="e">
        <f t="shared" si="96"/>
        <v>#DIV/0!</v>
      </c>
      <c r="GK24" s="130" t="e">
        <f t="shared" si="96"/>
        <v>#DIV/0!</v>
      </c>
      <c r="GL24" s="130">
        <f t="shared" si="96"/>
        <v>84.140625</v>
      </c>
      <c r="GM24" s="130">
        <f t="shared" si="96"/>
        <v>37.86328125</v>
      </c>
      <c r="GN24" s="131"/>
      <c r="GO24" s="131"/>
      <c r="GP24" s="131"/>
      <c r="GQ24" s="130">
        <f>AVERAGE(GQ8:GQ23)</f>
        <v>61.8125</v>
      </c>
      <c r="GR24" s="131"/>
      <c r="GS24" s="130">
        <f t="shared" ref="GS24:GT24" si="97">AVERAGE(GS8:GS23)</f>
        <v>55.933333333333337</v>
      </c>
      <c r="GT24" s="130">
        <f t="shared" si="97"/>
        <v>63.099999999999994</v>
      </c>
      <c r="GU24" s="131"/>
      <c r="GV24" s="131"/>
      <c r="GW24" s="131"/>
      <c r="GX24" s="131"/>
      <c r="GY24" s="131"/>
      <c r="GZ24" s="130">
        <f t="shared" ref="GZ24:HB24" si="98">AVERAGE(GZ8:GZ23)</f>
        <v>40.448749999999997</v>
      </c>
      <c r="HA24" s="130">
        <f t="shared" si="98"/>
        <v>40</v>
      </c>
      <c r="HB24" s="130">
        <f t="shared" si="98"/>
        <v>100</v>
      </c>
      <c r="HC24" s="131"/>
      <c r="HD24" s="130">
        <f t="shared" ref="HD24:HK24" si="99">AVERAGE(HD8:HD23)</f>
        <v>97.8125</v>
      </c>
      <c r="HE24" s="130" t="e">
        <f t="shared" si="99"/>
        <v>#DIV/0!</v>
      </c>
      <c r="HF24" s="130" t="e">
        <f t="shared" si="99"/>
        <v>#DIV/0!</v>
      </c>
      <c r="HG24" s="130" t="e">
        <f t="shared" si="99"/>
        <v>#DIV/0!</v>
      </c>
      <c r="HH24" s="130" t="e">
        <f t="shared" si="99"/>
        <v>#DIV/0!</v>
      </c>
      <c r="HI24" s="130" t="e">
        <f t="shared" si="99"/>
        <v>#DIV/0!</v>
      </c>
      <c r="HJ24" s="130">
        <f t="shared" si="99"/>
        <v>97.8125</v>
      </c>
      <c r="HK24" s="130">
        <f t="shared" si="99"/>
        <v>19.5625</v>
      </c>
      <c r="HL24" s="131"/>
      <c r="HM24" s="130">
        <f t="shared" ref="HM24:HT24" si="100">AVERAGE(HM8:HM23)</f>
        <v>100</v>
      </c>
      <c r="HN24" s="130" t="e">
        <f t="shared" si="100"/>
        <v>#DIV/0!</v>
      </c>
      <c r="HO24" s="130" t="e">
        <f t="shared" si="100"/>
        <v>#DIV/0!</v>
      </c>
      <c r="HP24" s="130" t="e">
        <f t="shared" si="100"/>
        <v>#DIV/0!</v>
      </c>
      <c r="HQ24" s="130" t="e">
        <f t="shared" si="100"/>
        <v>#DIV/0!</v>
      </c>
      <c r="HR24" s="130" t="e">
        <f t="shared" si="100"/>
        <v>#DIV/0!</v>
      </c>
      <c r="HS24" s="130">
        <f t="shared" si="100"/>
        <v>100</v>
      </c>
      <c r="HT24" s="130">
        <f t="shared" si="100"/>
        <v>10</v>
      </c>
      <c r="HU24" s="131"/>
      <c r="HV24" s="130">
        <f t="shared" ref="HV24:IC24" si="101">AVERAGE(HV8:HV23)</f>
        <v>93.75</v>
      </c>
      <c r="HW24" s="130">
        <f t="shared" si="101"/>
        <v>100</v>
      </c>
      <c r="HX24" s="130">
        <f t="shared" si="101"/>
        <v>100</v>
      </c>
      <c r="HY24" s="130">
        <f t="shared" si="101"/>
        <v>87.5</v>
      </c>
      <c r="HZ24" s="130" t="e">
        <f t="shared" si="101"/>
        <v>#DIV/0!</v>
      </c>
      <c r="IA24" s="130" t="e">
        <f t="shared" si="101"/>
        <v>#DIV/0!</v>
      </c>
      <c r="IB24" s="130">
        <f t="shared" si="101"/>
        <v>95.3125</v>
      </c>
      <c r="IC24" s="130">
        <f t="shared" si="101"/>
        <v>33.359375</v>
      </c>
      <c r="ID24" s="131"/>
      <c r="IE24" s="130">
        <f t="shared" ref="IE24:IL24" si="102">AVERAGE(IE8:IE23)</f>
        <v>78.53125</v>
      </c>
      <c r="IF24" s="130">
        <f t="shared" si="102"/>
        <v>95</v>
      </c>
      <c r="IG24" s="130">
        <f t="shared" si="102"/>
        <v>78.09375</v>
      </c>
      <c r="IH24" s="130" t="e">
        <f t="shared" si="102"/>
        <v>#DIV/0!</v>
      </c>
      <c r="II24" s="130" t="e">
        <f t="shared" si="102"/>
        <v>#DIV/0!</v>
      </c>
      <c r="IJ24" s="130" t="e">
        <f t="shared" si="102"/>
        <v>#DIV/0!</v>
      </c>
      <c r="IK24" s="130">
        <f t="shared" si="102"/>
        <v>83.875000000000014</v>
      </c>
      <c r="IL24" s="130">
        <f t="shared" si="102"/>
        <v>29.356249999999999</v>
      </c>
      <c r="IM24" s="131"/>
      <c r="IN24" s="131"/>
      <c r="IO24" s="131"/>
      <c r="IP24" s="130">
        <f>AVERAGE(IP8:IP23)</f>
        <v>95</v>
      </c>
      <c r="IQ24" s="131"/>
      <c r="IR24" s="130" t="e">
        <f t="shared" ref="IR24:IS24" si="103">AVERAGE(IR8:IR23)</f>
        <v>#DIV/0!</v>
      </c>
      <c r="IS24" s="130">
        <f t="shared" si="103"/>
        <v>95</v>
      </c>
      <c r="IT24" s="131"/>
      <c r="IU24" s="131"/>
      <c r="IV24" s="131"/>
      <c r="IW24" s="131"/>
      <c r="IX24" s="131"/>
      <c r="IY24" s="130">
        <f t="shared" ref="IY24:JA24" si="104">AVERAGE(IY8:IY23)</f>
        <v>46.548124999999992</v>
      </c>
      <c r="IZ24" s="130">
        <f t="shared" si="104"/>
        <v>29.5625</v>
      </c>
      <c r="JA24" s="130">
        <f t="shared" si="104"/>
        <v>98.542500000000004</v>
      </c>
      <c r="JB24" s="131"/>
      <c r="JC24" s="131"/>
      <c r="JD24" s="130">
        <f t="shared" ref="JD24:JL24" si="105">AVERAGE(JD8:JD23)</f>
        <v>40.448749999999997</v>
      </c>
      <c r="JE24" s="130">
        <f t="shared" si="105"/>
        <v>40</v>
      </c>
      <c r="JF24" s="130">
        <f t="shared" si="105"/>
        <v>100</v>
      </c>
      <c r="JG24" s="130">
        <f t="shared" si="105"/>
        <v>46.548124999999992</v>
      </c>
      <c r="JH24" s="130">
        <f t="shared" si="105"/>
        <v>29.5625</v>
      </c>
      <c r="JI24" s="130">
        <f t="shared" si="105"/>
        <v>98.542500000000004</v>
      </c>
      <c r="JJ24" s="130">
        <f t="shared" si="105"/>
        <v>86.996875000000003</v>
      </c>
      <c r="JK24" s="130">
        <f t="shared" si="105"/>
        <v>69.5625</v>
      </c>
      <c r="JL24" s="130">
        <f t="shared" si="105"/>
        <v>99.271250000000009</v>
      </c>
      <c r="JM24" s="132"/>
    </row>
    <row r="25" spans="1:273" ht="15">
      <c r="A25" s="161" t="s">
        <v>134</v>
      </c>
      <c r="B25" s="141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28"/>
      <c r="Q25" s="128"/>
      <c r="R25" s="128"/>
      <c r="S25" s="128"/>
      <c r="T25" s="133"/>
      <c r="U25" s="133"/>
      <c r="V25" s="133"/>
      <c r="W25" s="133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33"/>
      <c r="AX25" s="128"/>
      <c r="AY25" s="128"/>
      <c r="AZ25" s="128"/>
      <c r="BA25" s="128"/>
      <c r="BB25" s="128"/>
      <c r="BC25" s="128"/>
      <c r="BD25" s="128"/>
      <c r="BE25" s="128"/>
      <c r="BF25" s="128"/>
      <c r="BG25" s="128"/>
      <c r="BH25" s="128"/>
      <c r="BI25" s="128"/>
      <c r="BJ25" s="128"/>
      <c r="BK25" s="128"/>
      <c r="BL25" s="128"/>
      <c r="BM25" s="133"/>
      <c r="BN25" s="133"/>
      <c r="BO25" s="133"/>
      <c r="BP25" s="133"/>
      <c r="BQ25" s="133"/>
      <c r="BR25" s="133"/>
      <c r="BS25" s="133"/>
      <c r="BT25" s="133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  <c r="CS25" s="128"/>
      <c r="CT25" s="128"/>
      <c r="CU25" s="128"/>
      <c r="CV25" s="128"/>
      <c r="CW25" s="128"/>
      <c r="CX25" s="128"/>
      <c r="CY25" s="128"/>
      <c r="CZ25" s="128"/>
      <c r="DA25" s="128"/>
      <c r="DB25" s="128"/>
      <c r="DC25" s="128"/>
      <c r="DD25" s="128"/>
      <c r="DE25" s="128"/>
      <c r="DF25" s="128"/>
      <c r="DG25" s="128"/>
      <c r="DH25" s="128"/>
      <c r="DI25" s="128"/>
      <c r="DJ25" s="128"/>
      <c r="DK25" s="128"/>
      <c r="DL25" s="128"/>
      <c r="DM25" s="128"/>
      <c r="DN25" s="128"/>
      <c r="DO25" s="128"/>
      <c r="DP25" s="133"/>
      <c r="DQ25" s="133"/>
      <c r="DR25" s="128"/>
      <c r="DS25" s="128"/>
      <c r="DT25" s="128"/>
      <c r="DU25" s="128"/>
      <c r="DV25" s="128"/>
      <c r="DW25" s="128"/>
      <c r="DX25" s="128"/>
      <c r="DY25" s="128"/>
      <c r="DZ25" s="128"/>
      <c r="EA25" s="128"/>
      <c r="EB25" s="128"/>
      <c r="EC25" s="128"/>
      <c r="ED25" s="128"/>
      <c r="EE25" s="128"/>
      <c r="EF25" s="128"/>
      <c r="EG25" s="128"/>
      <c r="EH25" s="128"/>
      <c r="EI25" s="128"/>
      <c r="EJ25" s="128"/>
      <c r="EK25" s="128"/>
      <c r="EL25" s="128"/>
      <c r="EM25" s="128"/>
      <c r="EN25" s="128"/>
      <c r="EO25" s="128"/>
      <c r="EP25" s="128"/>
      <c r="EQ25" s="128"/>
      <c r="ER25" s="128"/>
      <c r="ES25" s="128"/>
      <c r="ET25" s="128"/>
      <c r="EU25" s="128"/>
      <c r="EV25" s="128"/>
      <c r="EW25" s="128"/>
      <c r="EX25" s="128"/>
      <c r="EY25" s="128"/>
      <c r="EZ25" s="128"/>
      <c r="FA25" s="128"/>
      <c r="FB25" s="128"/>
      <c r="FC25" s="128"/>
      <c r="FD25" s="128"/>
      <c r="FE25" s="130">
        <f t="shared" ref="FE25:FL25" si="106">STDEV(FE8:FE23)</f>
        <v>34.156502553198663</v>
      </c>
      <c r="FF25" s="130" t="e">
        <f t="shared" si="106"/>
        <v>#DIV/0!</v>
      </c>
      <c r="FG25" s="130" t="e">
        <f t="shared" si="106"/>
        <v>#DIV/0!</v>
      </c>
      <c r="FH25" s="130" t="e">
        <f t="shared" si="106"/>
        <v>#DIV/0!</v>
      </c>
      <c r="FI25" s="130" t="e">
        <f t="shared" si="106"/>
        <v>#DIV/0!</v>
      </c>
      <c r="FJ25" s="130" t="e">
        <f t="shared" si="106"/>
        <v>#DIV/0!</v>
      </c>
      <c r="FK25" s="130">
        <f t="shared" si="106"/>
        <v>34.156502553198663</v>
      </c>
      <c r="FL25" s="130">
        <f t="shared" si="106"/>
        <v>3.415650255319866</v>
      </c>
      <c r="FM25" s="131"/>
      <c r="FN25" s="130">
        <f t="shared" ref="FN25:FU25" si="107">STDEV(FN8:FN23)</f>
        <v>0</v>
      </c>
      <c r="FO25" s="130" t="e">
        <f t="shared" si="107"/>
        <v>#DIV/0!</v>
      </c>
      <c r="FP25" s="130" t="e">
        <f t="shared" si="107"/>
        <v>#DIV/0!</v>
      </c>
      <c r="FQ25" s="130" t="e">
        <f t="shared" si="107"/>
        <v>#DIV/0!</v>
      </c>
      <c r="FR25" s="130" t="e">
        <f t="shared" si="107"/>
        <v>#DIV/0!</v>
      </c>
      <c r="FS25" s="130" t="e">
        <f t="shared" si="107"/>
        <v>#DIV/0!</v>
      </c>
      <c r="FT25" s="130">
        <f t="shared" si="107"/>
        <v>0</v>
      </c>
      <c r="FU25" s="130">
        <f t="shared" si="107"/>
        <v>0</v>
      </c>
      <c r="FV25" s="131"/>
      <c r="FW25" s="130">
        <f t="shared" ref="FW25:GD25" si="108">STDEV(FW8:FW23)</f>
        <v>0</v>
      </c>
      <c r="FX25" s="130">
        <f t="shared" si="108"/>
        <v>27.195281453467867</v>
      </c>
      <c r="FY25" s="130">
        <f t="shared" si="108"/>
        <v>32.899784700410024</v>
      </c>
      <c r="FZ25" s="130">
        <f t="shared" si="108"/>
        <v>4.6219584593546497</v>
      </c>
      <c r="GA25" s="130">
        <f t="shared" si="108"/>
        <v>20.640848456398317</v>
      </c>
      <c r="GB25" s="130" t="e">
        <f t="shared" si="108"/>
        <v>#DIV/0!</v>
      </c>
      <c r="GC25" s="130">
        <f t="shared" si="108"/>
        <v>10.807578128332006</v>
      </c>
      <c r="GD25" s="130">
        <f t="shared" si="108"/>
        <v>3.7826523449161948</v>
      </c>
      <c r="GE25" s="131"/>
      <c r="GF25" s="130">
        <f t="shared" ref="GF25:GM25" si="109">STDEV(GF8:GF23)</f>
        <v>17.755720909047877</v>
      </c>
      <c r="GG25" s="130">
        <f t="shared" si="109"/>
        <v>20.326501584548843</v>
      </c>
      <c r="GH25" s="130" t="e">
        <f t="shared" si="109"/>
        <v>#DIV/0!</v>
      </c>
      <c r="GI25" s="130" t="e">
        <f t="shared" si="109"/>
        <v>#DIV/0!</v>
      </c>
      <c r="GJ25" s="130" t="e">
        <f t="shared" si="109"/>
        <v>#DIV/0!</v>
      </c>
      <c r="GK25" s="130" t="e">
        <f t="shared" si="109"/>
        <v>#DIV/0!</v>
      </c>
      <c r="GL25" s="130">
        <f t="shared" si="109"/>
        <v>16.090102742058548</v>
      </c>
      <c r="GM25" s="130">
        <f t="shared" si="109"/>
        <v>7.240546233926338</v>
      </c>
      <c r="GN25" s="131"/>
      <c r="GO25" s="131"/>
      <c r="GP25" s="131"/>
      <c r="GQ25" s="130">
        <f>STDEV(GQ8:GQ23)</f>
        <v>20.965745872732505</v>
      </c>
      <c r="GR25" s="131"/>
      <c r="GS25" s="130">
        <f t="shared" ref="GS25:GT25" si="110">STDEV(GS8:GS23)</f>
        <v>17.908572519800927</v>
      </c>
      <c r="GT25" s="130">
        <f t="shared" si="110"/>
        <v>20.108082951887805</v>
      </c>
      <c r="GU25" s="131"/>
      <c r="GV25" s="131"/>
      <c r="GW25" s="131"/>
      <c r="GX25" s="131"/>
      <c r="GY25" s="131"/>
      <c r="GZ25" s="130">
        <f t="shared" ref="GZ25:HB25" si="111">STDEV(GZ8:GZ23)</f>
        <v>6.3828163846377626</v>
      </c>
      <c r="HA25" s="130">
        <f t="shared" si="111"/>
        <v>0</v>
      </c>
      <c r="HB25" s="130">
        <f t="shared" si="111"/>
        <v>0</v>
      </c>
      <c r="HC25" s="131"/>
      <c r="HD25" s="130">
        <f t="shared" ref="HD25:HK25" si="112">STDEV(HD8:HD23)</f>
        <v>3.966001344763598</v>
      </c>
      <c r="HE25" s="130" t="e">
        <f t="shared" si="112"/>
        <v>#DIV/0!</v>
      </c>
      <c r="HF25" s="130" t="e">
        <f t="shared" si="112"/>
        <v>#DIV/0!</v>
      </c>
      <c r="HG25" s="130" t="e">
        <f t="shared" si="112"/>
        <v>#DIV/0!</v>
      </c>
      <c r="HH25" s="130" t="e">
        <f t="shared" si="112"/>
        <v>#DIV/0!</v>
      </c>
      <c r="HI25" s="130" t="e">
        <f t="shared" si="112"/>
        <v>#DIV/0!</v>
      </c>
      <c r="HJ25" s="130">
        <f t="shared" si="112"/>
        <v>3.966001344763598</v>
      </c>
      <c r="HK25" s="130">
        <f t="shared" si="112"/>
        <v>0.79320026895271956</v>
      </c>
      <c r="HL25" s="131"/>
      <c r="HM25" s="130">
        <f t="shared" ref="HM25:HT25" si="113">STDEV(HM8:HM23)</f>
        <v>0</v>
      </c>
      <c r="HN25" s="130" t="e">
        <f t="shared" si="113"/>
        <v>#DIV/0!</v>
      </c>
      <c r="HO25" s="130" t="e">
        <f t="shared" si="113"/>
        <v>#DIV/0!</v>
      </c>
      <c r="HP25" s="130" t="e">
        <f t="shared" si="113"/>
        <v>#DIV/0!</v>
      </c>
      <c r="HQ25" s="130" t="e">
        <f t="shared" si="113"/>
        <v>#DIV/0!</v>
      </c>
      <c r="HR25" s="130" t="e">
        <f t="shared" si="113"/>
        <v>#DIV/0!</v>
      </c>
      <c r="HS25" s="130">
        <f t="shared" si="113"/>
        <v>0</v>
      </c>
      <c r="HT25" s="130">
        <f t="shared" si="113"/>
        <v>0</v>
      </c>
      <c r="HU25" s="131"/>
      <c r="HV25" s="130">
        <f t="shared" ref="HV25:IC25" si="114">STDEV(HV8:HV23)</f>
        <v>25</v>
      </c>
      <c r="HW25" s="130">
        <f t="shared" si="114"/>
        <v>0</v>
      </c>
      <c r="HX25" s="130">
        <f t="shared" si="114"/>
        <v>0</v>
      </c>
      <c r="HY25" s="130">
        <f t="shared" si="114"/>
        <v>28.867513459481287</v>
      </c>
      <c r="HZ25" s="130" t="e">
        <f t="shared" si="114"/>
        <v>#DIV/0!</v>
      </c>
      <c r="IA25" s="130" t="e">
        <f t="shared" si="114"/>
        <v>#DIV/0!</v>
      </c>
      <c r="IB25" s="130">
        <f t="shared" si="114"/>
        <v>12.808688457449499</v>
      </c>
      <c r="IC25" s="130">
        <f t="shared" si="114"/>
        <v>4.4830409601073242</v>
      </c>
      <c r="ID25" s="131"/>
      <c r="IE25" s="130">
        <f t="shared" ref="IE25:IL25" si="115">STDEV(IE8:IE23)</f>
        <v>17.811483889146725</v>
      </c>
      <c r="IF25" s="130">
        <f t="shared" si="115"/>
        <v>14.142135623730951</v>
      </c>
      <c r="IG25" s="130">
        <f t="shared" si="115"/>
        <v>17.41189129110716</v>
      </c>
      <c r="IH25" s="130" t="e">
        <f t="shared" si="115"/>
        <v>#DIV/0!</v>
      </c>
      <c r="II25" s="130" t="e">
        <f t="shared" si="115"/>
        <v>#DIV/0!</v>
      </c>
      <c r="IJ25" s="130" t="e">
        <f t="shared" si="115"/>
        <v>#DIV/0!</v>
      </c>
      <c r="IK25" s="130">
        <f t="shared" si="115"/>
        <v>11.705570057471226</v>
      </c>
      <c r="IL25" s="130">
        <f t="shared" si="115"/>
        <v>4.0969495201149488</v>
      </c>
      <c r="IM25" s="131"/>
      <c r="IN25" s="131"/>
      <c r="IO25" s="131"/>
      <c r="IP25" s="130">
        <f>STDEV(IP8:IP23)</f>
        <v>7.3029674334022152</v>
      </c>
      <c r="IQ25" s="131"/>
      <c r="IR25" s="130" t="e">
        <f t="shared" ref="IR25:IS25" si="116">STDEV(IR8:IR23)</f>
        <v>#DIV/0!</v>
      </c>
      <c r="IS25" s="130">
        <f t="shared" si="116"/>
        <v>7.3029674334022152</v>
      </c>
      <c r="IT25" s="131"/>
      <c r="IU25" s="131"/>
      <c r="IV25" s="131"/>
      <c r="IW25" s="131"/>
      <c r="IX25" s="131"/>
      <c r="IY25" s="130">
        <f t="shared" ref="IY25:JA25" si="117">STDEV(IY8:IY23)</f>
        <v>2.6795328417468589</v>
      </c>
      <c r="IZ25" s="130">
        <f t="shared" si="117"/>
        <v>1.0307764064044151</v>
      </c>
      <c r="JA25" s="130">
        <f t="shared" si="117"/>
        <v>3.4347896587709701</v>
      </c>
      <c r="JB25" s="131"/>
      <c r="JC25" s="131"/>
      <c r="JD25" s="130">
        <f t="shared" ref="JD25:JL25" si="118">STDEV(JD8:JD23)</f>
        <v>6.3828163846377626</v>
      </c>
      <c r="JE25" s="130">
        <f t="shared" si="118"/>
        <v>0</v>
      </c>
      <c r="JF25" s="130">
        <f t="shared" si="118"/>
        <v>0</v>
      </c>
      <c r="JG25" s="130">
        <f t="shared" si="118"/>
        <v>2.6795328417468589</v>
      </c>
      <c r="JH25" s="130">
        <f t="shared" si="118"/>
        <v>1.0307764064044151</v>
      </c>
      <c r="JI25" s="130">
        <f t="shared" si="118"/>
        <v>3.4347896587709701</v>
      </c>
      <c r="JJ25" s="130">
        <f t="shared" si="118"/>
        <v>7.5395240510702424</v>
      </c>
      <c r="JK25" s="130">
        <f t="shared" si="118"/>
        <v>1.0307764064044151</v>
      </c>
      <c r="JL25" s="130">
        <f t="shared" si="118"/>
        <v>1.7173948293854828</v>
      </c>
      <c r="JM25" s="132"/>
    </row>
    <row r="26" spans="1:273" ht="15">
      <c r="A26" s="161" t="s">
        <v>135</v>
      </c>
      <c r="B26" s="141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28"/>
      <c r="Q26" s="128"/>
      <c r="R26" s="128"/>
      <c r="S26" s="128"/>
      <c r="T26" s="133"/>
      <c r="U26" s="133"/>
      <c r="V26" s="133"/>
      <c r="W26" s="133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33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33"/>
      <c r="BN26" s="133"/>
      <c r="BO26" s="133"/>
      <c r="BP26" s="133"/>
      <c r="BQ26" s="133"/>
      <c r="BR26" s="133"/>
      <c r="BS26" s="133"/>
      <c r="BT26" s="133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  <c r="CS26" s="128"/>
      <c r="CT26" s="128"/>
      <c r="CU26" s="128"/>
      <c r="CV26" s="128"/>
      <c r="CW26" s="128"/>
      <c r="CX26" s="128"/>
      <c r="CY26" s="128"/>
      <c r="CZ26" s="128"/>
      <c r="DA26" s="128"/>
      <c r="DB26" s="128"/>
      <c r="DC26" s="128"/>
      <c r="DD26" s="128"/>
      <c r="DE26" s="128"/>
      <c r="DF26" s="128"/>
      <c r="DG26" s="128"/>
      <c r="DH26" s="128"/>
      <c r="DI26" s="128"/>
      <c r="DJ26" s="128"/>
      <c r="DK26" s="128"/>
      <c r="DL26" s="128"/>
      <c r="DM26" s="128"/>
      <c r="DN26" s="128"/>
      <c r="DO26" s="128"/>
      <c r="DP26" s="133"/>
      <c r="DQ26" s="133"/>
      <c r="DR26" s="128"/>
      <c r="DS26" s="128"/>
      <c r="DT26" s="128"/>
      <c r="DU26" s="128"/>
      <c r="DV26" s="128"/>
      <c r="DW26" s="128"/>
      <c r="DX26" s="128"/>
      <c r="DY26" s="128"/>
      <c r="DZ26" s="128"/>
      <c r="EA26" s="128"/>
      <c r="EB26" s="128"/>
      <c r="EC26" s="128"/>
      <c r="ED26" s="128"/>
      <c r="EE26" s="128"/>
      <c r="EF26" s="128"/>
      <c r="EG26" s="128"/>
      <c r="EH26" s="128"/>
      <c r="EI26" s="128"/>
      <c r="EJ26" s="128"/>
      <c r="EK26" s="128"/>
      <c r="EL26" s="128"/>
      <c r="EM26" s="128"/>
      <c r="EN26" s="128"/>
      <c r="EO26" s="128"/>
      <c r="EP26" s="128"/>
      <c r="EQ26" s="128"/>
      <c r="ER26" s="128"/>
      <c r="ES26" s="128"/>
      <c r="ET26" s="128"/>
      <c r="EU26" s="128"/>
      <c r="EV26" s="128"/>
      <c r="EW26" s="128"/>
      <c r="EX26" s="128"/>
      <c r="EY26" s="128"/>
      <c r="EZ26" s="128"/>
      <c r="FA26" s="128"/>
      <c r="FB26" s="128"/>
      <c r="FC26" s="128"/>
      <c r="FD26" s="128"/>
      <c r="FE26" s="130">
        <f t="shared" ref="FE26:FL26" si="119">FE24+FE25</f>
        <v>121.65650255319866</v>
      </c>
      <c r="FF26" s="130" t="e">
        <f t="shared" si="119"/>
        <v>#DIV/0!</v>
      </c>
      <c r="FG26" s="130" t="e">
        <f t="shared" si="119"/>
        <v>#DIV/0!</v>
      </c>
      <c r="FH26" s="130" t="e">
        <f t="shared" si="119"/>
        <v>#DIV/0!</v>
      </c>
      <c r="FI26" s="130" t="e">
        <f t="shared" si="119"/>
        <v>#DIV/0!</v>
      </c>
      <c r="FJ26" s="130" t="e">
        <f t="shared" si="119"/>
        <v>#DIV/0!</v>
      </c>
      <c r="FK26" s="130">
        <f t="shared" si="119"/>
        <v>121.65650255319866</v>
      </c>
      <c r="FL26" s="130">
        <f t="shared" si="119"/>
        <v>12.165650255319866</v>
      </c>
      <c r="FM26" s="131"/>
      <c r="FN26" s="130">
        <f t="shared" ref="FN26:FU26" si="120">FN24+FN25</f>
        <v>100</v>
      </c>
      <c r="FO26" s="130" t="e">
        <f t="shared" si="120"/>
        <v>#DIV/0!</v>
      </c>
      <c r="FP26" s="130" t="e">
        <f t="shared" si="120"/>
        <v>#DIV/0!</v>
      </c>
      <c r="FQ26" s="130" t="e">
        <f t="shared" si="120"/>
        <v>#DIV/0!</v>
      </c>
      <c r="FR26" s="130" t="e">
        <f t="shared" si="120"/>
        <v>#DIV/0!</v>
      </c>
      <c r="FS26" s="130" t="e">
        <f t="shared" si="120"/>
        <v>#DIV/0!</v>
      </c>
      <c r="FT26" s="130">
        <f t="shared" si="120"/>
        <v>100</v>
      </c>
      <c r="FU26" s="130">
        <f t="shared" si="120"/>
        <v>10</v>
      </c>
      <c r="FV26" s="131"/>
      <c r="FW26" s="130">
        <f t="shared" ref="FW26:GD26" si="121">FW24+FW25</f>
        <v>100</v>
      </c>
      <c r="FX26" s="130">
        <f t="shared" si="121"/>
        <v>117.82028145346787</v>
      </c>
      <c r="FY26" s="130">
        <f t="shared" si="121"/>
        <v>115.08728470041002</v>
      </c>
      <c r="FZ26" s="130">
        <f t="shared" si="121"/>
        <v>100.23445845935463</v>
      </c>
      <c r="GA26" s="130">
        <f t="shared" si="121"/>
        <v>108.03459845639831</v>
      </c>
      <c r="GB26" s="130" t="e">
        <f t="shared" si="121"/>
        <v>#DIV/0!</v>
      </c>
      <c r="GC26" s="130">
        <f t="shared" si="121"/>
        <v>101.97132812833202</v>
      </c>
      <c r="GD26" s="130">
        <f t="shared" si="121"/>
        <v>35.68996484491619</v>
      </c>
      <c r="GE26" s="131"/>
      <c r="GF26" s="130">
        <f t="shared" ref="GF26:GM26" si="122">GF24+GF25</f>
        <v>110.03697090904788</v>
      </c>
      <c r="GG26" s="130">
        <f t="shared" si="122"/>
        <v>96.326501584548851</v>
      </c>
      <c r="GH26" s="130" t="e">
        <f t="shared" si="122"/>
        <v>#DIV/0!</v>
      </c>
      <c r="GI26" s="130" t="e">
        <f t="shared" si="122"/>
        <v>#DIV/0!</v>
      </c>
      <c r="GJ26" s="130" t="e">
        <f t="shared" si="122"/>
        <v>#DIV/0!</v>
      </c>
      <c r="GK26" s="130" t="e">
        <f t="shared" si="122"/>
        <v>#DIV/0!</v>
      </c>
      <c r="GL26" s="130">
        <f t="shared" si="122"/>
        <v>100.23072774205855</v>
      </c>
      <c r="GM26" s="130">
        <f t="shared" si="122"/>
        <v>45.103827483926338</v>
      </c>
      <c r="GN26" s="131"/>
      <c r="GO26" s="131"/>
      <c r="GP26" s="131"/>
      <c r="GQ26" s="130">
        <f>GQ24+GQ25</f>
        <v>82.778245872732498</v>
      </c>
      <c r="GR26" s="131"/>
      <c r="GS26" s="130">
        <f t="shared" ref="GS26:GT26" si="123">GS24+GS25</f>
        <v>73.841905853134264</v>
      </c>
      <c r="GT26" s="130">
        <f t="shared" si="123"/>
        <v>83.208082951887803</v>
      </c>
      <c r="GU26" s="131"/>
      <c r="GV26" s="131"/>
      <c r="GW26" s="131"/>
      <c r="GX26" s="131"/>
      <c r="GY26" s="131"/>
      <c r="GZ26" s="130">
        <f t="shared" ref="GZ26:HB26" si="124">GZ24+GZ25</f>
        <v>46.83156638463776</v>
      </c>
      <c r="HA26" s="130">
        <f t="shared" si="124"/>
        <v>40</v>
      </c>
      <c r="HB26" s="130">
        <f t="shared" si="124"/>
        <v>100</v>
      </c>
      <c r="HC26" s="131"/>
      <c r="HD26" s="130">
        <f t="shared" ref="HD26:HK26" si="125">HD24+HD25</f>
        <v>101.7785013447636</v>
      </c>
      <c r="HE26" s="130" t="e">
        <f t="shared" si="125"/>
        <v>#DIV/0!</v>
      </c>
      <c r="HF26" s="130" t="e">
        <f t="shared" si="125"/>
        <v>#DIV/0!</v>
      </c>
      <c r="HG26" s="130" t="e">
        <f t="shared" si="125"/>
        <v>#DIV/0!</v>
      </c>
      <c r="HH26" s="130" t="e">
        <f t="shared" si="125"/>
        <v>#DIV/0!</v>
      </c>
      <c r="HI26" s="130" t="e">
        <f t="shared" si="125"/>
        <v>#DIV/0!</v>
      </c>
      <c r="HJ26" s="130">
        <f t="shared" si="125"/>
        <v>101.7785013447636</v>
      </c>
      <c r="HK26" s="130">
        <f t="shared" si="125"/>
        <v>20.35570026895272</v>
      </c>
      <c r="HL26" s="131"/>
      <c r="HM26" s="130">
        <f t="shared" ref="HM26:HT26" si="126">HM24+HM25</f>
        <v>100</v>
      </c>
      <c r="HN26" s="130" t="e">
        <f t="shared" si="126"/>
        <v>#DIV/0!</v>
      </c>
      <c r="HO26" s="130" t="e">
        <f t="shared" si="126"/>
        <v>#DIV/0!</v>
      </c>
      <c r="HP26" s="130" t="e">
        <f t="shared" si="126"/>
        <v>#DIV/0!</v>
      </c>
      <c r="HQ26" s="130" t="e">
        <f t="shared" si="126"/>
        <v>#DIV/0!</v>
      </c>
      <c r="HR26" s="130" t="e">
        <f t="shared" si="126"/>
        <v>#DIV/0!</v>
      </c>
      <c r="HS26" s="130">
        <f t="shared" si="126"/>
        <v>100</v>
      </c>
      <c r="HT26" s="130">
        <f t="shared" si="126"/>
        <v>10</v>
      </c>
      <c r="HU26" s="131"/>
      <c r="HV26" s="130">
        <f t="shared" ref="HV26:IC26" si="127">HV24+HV25</f>
        <v>118.75</v>
      </c>
      <c r="HW26" s="130">
        <f t="shared" si="127"/>
        <v>100</v>
      </c>
      <c r="HX26" s="130">
        <f t="shared" si="127"/>
        <v>100</v>
      </c>
      <c r="HY26" s="130">
        <f t="shared" si="127"/>
        <v>116.36751345948129</v>
      </c>
      <c r="HZ26" s="130" t="e">
        <f t="shared" si="127"/>
        <v>#DIV/0!</v>
      </c>
      <c r="IA26" s="130" t="e">
        <f t="shared" si="127"/>
        <v>#DIV/0!</v>
      </c>
      <c r="IB26" s="130">
        <f t="shared" si="127"/>
        <v>108.12118845744951</v>
      </c>
      <c r="IC26" s="130">
        <f t="shared" si="127"/>
        <v>37.842415960107324</v>
      </c>
      <c r="ID26" s="131"/>
      <c r="IE26" s="130">
        <f t="shared" ref="IE26:IL26" si="128">IE24+IE25</f>
        <v>96.342733889146729</v>
      </c>
      <c r="IF26" s="130">
        <f t="shared" si="128"/>
        <v>109.14213562373095</v>
      </c>
      <c r="IG26" s="130">
        <f t="shared" si="128"/>
        <v>95.505641291107167</v>
      </c>
      <c r="IH26" s="130" t="e">
        <f t="shared" si="128"/>
        <v>#DIV/0!</v>
      </c>
      <c r="II26" s="130" t="e">
        <f t="shared" si="128"/>
        <v>#DIV/0!</v>
      </c>
      <c r="IJ26" s="130" t="e">
        <f t="shared" si="128"/>
        <v>#DIV/0!</v>
      </c>
      <c r="IK26" s="130">
        <f t="shared" si="128"/>
        <v>95.580570057471235</v>
      </c>
      <c r="IL26" s="130">
        <f t="shared" si="128"/>
        <v>33.45319952011495</v>
      </c>
      <c r="IM26" s="131"/>
      <c r="IN26" s="131"/>
      <c r="IO26" s="131"/>
      <c r="IP26" s="130">
        <f>IP24+IP25</f>
        <v>102.30296743340222</v>
      </c>
      <c r="IQ26" s="131"/>
      <c r="IR26" s="130" t="e">
        <f t="shared" ref="IR26:IS26" si="129">IR24+IR25</f>
        <v>#DIV/0!</v>
      </c>
      <c r="IS26" s="130">
        <f t="shared" si="129"/>
        <v>102.30296743340222</v>
      </c>
      <c r="IT26" s="131"/>
      <c r="IU26" s="131"/>
      <c r="IV26" s="131"/>
      <c r="IW26" s="131"/>
      <c r="IX26" s="131"/>
      <c r="IY26" s="130">
        <f t="shared" ref="IY26:JA26" si="130">IY24+IY25</f>
        <v>49.227657841746847</v>
      </c>
      <c r="IZ26" s="130">
        <f t="shared" si="130"/>
        <v>30.593276406404414</v>
      </c>
      <c r="JA26" s="130">
        <f t="shared" si="130"/>
        <v>101.97728965877097</v>
      </c>
      <c r="JB26" s="131"/>
      <c r="JC26" s="131"/>
      <c r="JD26" s="130">
        <f t="shared" ref="JD26:JL26" si="131">JD24+JD25</f>
        <v>46.83156638463776</v>
      </c>
      <c r="JE26" s="130">
        <f t="shared" si="131"/>
        <v>40</v>
      </c>
      <c r="JF26" s="130">
        <f t="shared" si="131"/>
        <v>100</v>
      </c>
      <c r="JG26" s="130">
        <f t="shared" si="131"/>
        <v>49.227657841746847</v>
      </c>
      <c r="JH26" s="130">
        <f t="shared" si="131"/>
        <v>30.593276406404414</v>
      </c>
      <c r="JI26" s="130">
        <f t="shared" si="131"/>
        <v>101.97728965877097</v>
      </c>
      <c r="JJ26" s="130">
        <f t="shared" si="131"/>
        <v>94.536399051070248</v>
      </c>
      <c r="JK26" s="130">
        <f t="shared" si="131"/>
        <v>70.593276406404414</v>
      </c>
      <c r="JL26" s="130">
        <f t="shared" si="131"/>
        <v>100.98864482938549</v>
      </c>
      <c r="JM26" s="132"/>
    </row>
    <row r="27" spans="1:273" ht="15">
      <c r="A27" s="160" t="s">
        <v>136</v>
      </c>
      <c r="B27" s="151"/>
      <c r="C27" s="134"/>
      <c r="D27" s="134"/>
      <c r="E27" s="134"/>
      <c r="F27" s="134"/>
      <c r="G27" s="134"/>
      <c r="H27" s="134"/>
      <c r="I27" s="134"/>
      <c r="J27" s="100"/>
      <c r="K27" s="100"/>
      <c r="L27" s="100"/>
      <c r="M27" s="100"/>
      <c r="N27" s="100"/>
      <c r="O27" s="100"/>
      <c r="P27" s="128"/>
      <c r="Q27" s="128"/>
      <c r="R27" s="128"/>
      <c r="S27" s="128"/>
      <c r="T27" s="129"/>
      <c r="U27" s="129"/>
      <c r="V27" s="129"/>
      <c r="W27" s="129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9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28"/>
      <c r="BM27" s="129"/>
      <c r="BN27" s="129"/>
      <c r="BO27" s="129"/>
      <c r="BP27" s="129"/>
      <c r="BQ27" s="129"/>
      <c r="BR27" s="129"/>
      <c r="BS27" s="129"/>
      <c r="BT27" s="129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  <c r="DG27" s="128"/>
      <c r="DH27" s="128"/>
      <c r="DI27" s="128"/>
      <c r="DJ27" s="128"/>
      <c r="DK27" s="128"/>
      <c r="DL27" s="128"/>
      <c r="DM27" s="128"/>
      <c r="DN27" s="128"/>
      <c r="DO27" s="128"/>
      <c r="DP27" s="129"/>
      <c r="DQ27" s="129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8"/>
      <c r="EF27" s="128"/>
      <c r="EG27" s="128"/>
      <c r="EH27" s="128"/>
      <c r="EI27" s="128"/>
      <c r="EJ27" s="128"/>
      <c r="EK27" s="128"/>
      <c r="EL27" s="128"/>
      <c r="EM27" s="128"/>
      <c r="EN27" s="128"/>
      <c r="EO27" s="128"/>
      <c r="EP27" s="128"/>
      <c r="EQ27" s="128"/>
      <c r="ER27" s="128"/>
      <c r="ES27" s="128"/>
      <c r="ET27" s="128"/>
      <c r="EU27" s="128"/>
      <c r="EV27" s="128"/>
      <c r="EW27" s="128"/>
      <c r="EX27" s="128"/>
      <c r="EY27" s="128"/>
      <c r="EZ27" s="128"/>
      <c r="FA27" s="128"/>
      <c r="FB27" s="128"/>
      <c r="FC27" s="128"/>
      <c r="FD27" s="128"/>
      <c r="FE27" s="135">
        <f t="shared" ref="FE27:FL27" si="132">FE24-FE25</f>
        <v>53.343497446801337</v>
      </c>
      <c r="FF27" s="135" t="e">
        <f t="shared" si="132"/>
        <v>#DIV/0!</v>
      </c>
      <c r="FG27" s="135" t="e">
        <f t="shared" si="132"/>
        <v>#DIV/0!</v>
      </c>
      <c r="FH27" s="135" t="e">
        <f t="shared" si="132"/>
        <v>#DIV/0!</v>
      </c>
      <c r="FI27" s="135" t="e">
        <f t="shared" si="132"/>
        <v>#DIV/0!</v>
      </c>
      <c r="FJ27" s="135" t="e">
        <f t="shared" si="132"/>
        <v>#DIV/0!</v>
      </c>
      <c r="FK27" s="135">
        <f t="shared" si="132"/>
        <v>53.343497446801337</v>
      </c>
      <c r="FL27" s="135">
        <f t="shared" si="132"/>
        <v>5.334349744680134</v>
      </c>
      <c r="FM27" s="136"/>
      <c r="FN27" s="135">
        <f t="shared" ref="FN27:FU27" si="133">FN24-FN25</f>
        <v>100</v>
      </c>
      <c r="FO27" s="135" t="e">
        <f t="shared" si="133"/>
        <v>#DIV/0!</v>
      </c>
      <c r="FP27" s="135" t="e">
        <f t="shared" si="133"/>
        <v>#DIV/0!</v>
      </c>
      <c r="FQ27" s="135" t="e">
        <f t="shared" si="133"/>
        <v>#DIV/0!</v>
      </c>
      <c r="FR27" s="135" t="e">
        <f t="shared" si="133"/>
        <v>#DIV/0!</v>
      </c>
      <c r="FS27" s="135" t="e">
        <f t="shared" si="133"/>
        <v>#DIV/0!</v>
      </c>
      <c r="FT27" s="135">
        <f t="shared" si="133"/>
        <v>100</v>
      </c>
      <c r="FU27" s="135">
        <f t="shared" si="133"/>
        <v>10</v>
      </c>
      <c r="FV27" s="136"/>
      <c r="FW27" s="135">
        <f t="shared" ref="FW27:GD27" si="134">FW24-FW25</f>
        <v>100</v>
      </c>
      <c r="FX27" s="135">
        <f t="shared" si="134"/>
        <v>63.429718546532129</v>
      </c>
      <c r="FY27" s="135">
        <f t="shared" si="134"/>
        <v>49.287715299589976</v>
      </c>
      <c r="FZ27" s="135">
        <f t="shared" si="134"/>
        <v>90.990541540645339</v>
      </c>
      <c r="GA27" s="135">
        <f t="shared" si="134"/>
        <v>66.752901543601681</v>
      </c>
      <c r="GB27" s="135" t="e">
        <f t="shared" si="134"/>
        <v>#DIV/0!</v>
      </c>
      <c r="GC27" s="135">
        <f t="shared" si="134"/>
        <v>80.356171871667996</v>
      </c>
      <c r="GD27" s="135">
        <f t="shared" si="134"/>
        <v>28.124660155083802</v>
      </c>
      <c r="GE27" s="136"/>
      <c r="GF27" s="135">
        <f t="shared" ref="GF27:GM27" si="135">GF24-GF25</f>
        <v>74.525529090952119</v>
      </c>
      <c r="GG27" s="135">
        <f t="shared" si="135"/>
        <v>55.673498415451157</v>
      </c>
      <c r="GH27" s="135" t="e">
        <f t="shared" si="135"/>
        <v>#DIV/0!</v>
      </c>
      <c r="GI27" s="135" t="e">
        <f t="shared" si="135"/>
        <v>#DIV/0!</v>
      </c>
      <c r="GJ27" s="135" t="e">
        <f t="shared" si="135"/>
        <v>#DIV/0!</v>
      </c>
      <c r="GK27" s="135" t="e">
        <f t="shared" si="135"/>
        <v>#DIV/0!</v>
      </c>
      <c r="GL27" s="135">
        <f t="shared" si="135"/>
        <v>68.050522257941452</v>
      </c>
      <c r="GM27" s="135">
        <f t="shared" si="135"/>
        <v>30.622735016073662</v>
      </c>
      <c r="GN27" s="136"/>
      <c r="GO27" s="136"/>
      <c r="GP27" s="136"/>
      <c r="GQ27" s="135">
        <f>GQ24-GQ25</f>
        <v>40.846754127267495</v>
      </c>
      <c r="GR27" s="136"/>
      <c r="GS27" s="135">
        <f t="shared" ref="GS27:GT27" si="136">GS24-GS25</f>
        <v>38.02476081353241</v>
      </c>
      <c r="GT27" s="135">
        <f t="shared" si="136"/>
        <v>42.991917048112185</v>
      </c>
      <c r="GU27" s="136"/>
      <c r="GV27" s="136"/>
      <c r="GW27" s="136"/>
      <c r="GX27" s="136"/>
      <c r="GY27" s="136"/>
      <c r="GZ27" s="135">
        <f t="shared" ref="GZ27:HB27" si="137">GZ24-GZ25</f>
        <v>34.065933615362233</v>
      </c>
      <c r="HA27" s="135">
        <f t="shared" si="137"/>
        <v>40</v>
      </c>
      <c r="HB27" s="135">
        <f t="shared" si="137"/>
        <v>100</v>
      </c>
      <c r="HC27" s="136"/>
      <c r="HD27" s="135">
        <f t="shared" ref="HD27:HK27" si="138">HD24-HD25</f>
        <v>93.846498655236402</v>
      </c>
      <c r="HE27" s="135" t="e">
        <f t="shared" si="138"/>
        <v>#DIV/0!</v>
      </c>
      <c r="HF27" s="135" t="e">
        <f t="shared" si="138"/>
        <v>#DIV/0!</v>
      </c>
      <c r="HG27" s="135" t="e">
        <f t="shared" si="138"/>
        <v>#DIV/0!</v>
      </c>
      <c r="HH27" s="135" t="e">
        <f t="shared" si="138"/>
        <v>#DIV/0!</v>
      </c>
      <c r="HI27" s="135" t="e">
        <f t="shared" si="138"/>
        <v>#DIV/0!</v>
      </c>
      <c r="HJ27" s="135">
        <f t="shared" si="138"/>
        <v>93.846498655236402</v>
      </c>
      <c r="HK27" s="135">
        <f t="shared" si="138"/>
        <v>18.76929973104728</v>
      </c>
      <c r="HL27" s="136"/>
      <c r="HM27" s="135">
        <f t="shared" ref="HM27:HT27" si="139">HM24-HM25</f>
        <v>100</v>
      </c>
      <c r="HN27" s="135" t="e">
        <f t="shared" si="139"/>
        <v>#DIV/0!</v>
      </c>
      <c r="HO27" s="135" t="e">
        <f t="shared" si="139"/>
        <v>#DIV/0!</v>
      </c>
      <c r="HP27" s="135" t="e">
        <f t="shared" si="139"/>
        <v>#DIV/0!</v>
      </c>
      <c r="HQ27" s="135" t="e">
        <f t="shared" si="139"/>
        <v>#DIV/0!</v>
      </c>
      <c r="HR27" s="135" t="e">
        <f t="shared" si="139"/>
        <v>#DIV/0!</v>
      </c>
      <c r="HS27" s="135">
        <f t="shared" si="139"/>
        <v>100</v>
      </c>
      <c r="HT27" s="135">
        <f t="shared" si="139"/>
        <v>10</v>
      </c>
      <c r="HU27" s="136"/>
      <c r="HV27" s="135">
        <f t="shared" ref="HV27:IC27" si="140">HV24-HV25</f>
        <v>68.75</v>
      </c>
      <c r="HW27" s="135">
        <f t="shared" si="140"/>
        <v>100</v>
      </c>
      <c r="HX27" s="135">
        <f t="shared" si="140"/>
        <v>100</v>
      </c>
      <c r="HY27" s="135">
        <f t="shared" si="140"/>
        <v>58.632486540518713</v>
      </c>
      <c r="HZ27" s="135" t="e">
        <f t="shared" si="140"/>
        <v>#DIV/0!</v>
      </c>
      <c r="IA27" s="135" t="e">
        <f t="shared" si="140"/>
        <v>#DIV/0!</v>
      </c>
      <c r="IB27" s="135">
        <f t="shared" si="140"/>
        <v>82.503811542550494</v>
      </c>
      <c r="IC27" s="135">
        <f t="shared" si="140"/>
        <v>28.876334039892676</v>
      </c>
      <c r="ID27" s="136"/>
      <c r="IE27" s="135">
        <f t="shared" ref="IE27:IL27" si="141">IE24-IE25</f>
        <v>60.719766110853271</v>
      </c>
      <c r="IF27" s="135">
        <f t="shared" si="141"/>
        <v>80.857864376269049</v>
      </c>
      <c r="IG27" s="135">
        <f t="shared" si="141"/>
        <v>60.68185870889284</v>
      </c>
      <c r="IH27" s="135" t="e">
        <f t="shared" si="141"/>
        <v>#DIV/0!</v>
      </c>
      <c r="II27" s="135" t="e">
        <f t="shared" si="141"/>
        <v>#DIV/0!</v>
      </c>
      <c r="IJ27" s="135" t="e">
        <f t="shared" si="141"/>
        <v>#DIV/0!</v>
      </c>
      <c r="IK27" s="135">
        <f t="shared" si="141"/>
        <v>72.169429942528794</v>
      </c>
      <c r="IL27" s="135">
        <f t="shared" si="141"/>
        <v>25.259300479885049</v>
      </c>
      <c r="IM27" s="136"/>
      <c r="IN27" s="136"/>
      <c r="IO27" s="136"/>
      <c r="IP27" s="135">
        <f>IP24-IP25</f>
        <v>87.697032566597784</v>
      </c>
      <c r="IQ27" s="136"/>
      <c r="IR27" s="135" t="e">
        <f t="shared" ref="IR27:IS27" si="142">IR24-IR25</f>
        <v>#DIV/0!</v>
      </c>
      <c r="IS27" s="135">
        <f t="shared" si="142"/>
        <v>87.697032566597784</v>
      </c>
      <c r="IT27" s="136"/>
      <c r="IU27" s="136"/>
      <c r="IV27" s="136"/>
      <c r="IW27" s="136"/>
      <c r="IX27" s="136"/>
      <c r="IY27" s="135">
        <f t="shared" ref="IY27:JA27" si="143">IY24-IY25</f>
        <v>43.868592158253136</v>
      </c>
      <c r="IZ27" s="135">
        <f t="shared" si="143"/>
        <v>28.531723593595586</v>
      </c>
      <c r="JA27" s="135">
        <f t="shared" si="143"/>
        <v>95.107710341229037</v>
      </c>
      <c r="JB27" s="136"/>
      <c r="JC27" s="136"/>
      <c r="JD27" s="135">
        <f t="shared" ref="JD27:JL27" si="144">JD24-JD25</f>
        <v>34.065933615362233</v>
      </c>
      <c r="JE27" s="135">
        <f t="shared" si="144"/>
        <v>40</v>
      </c>
      <c r="JF27" s="135">
        <f t="shared" si="144"/>
        <v>100</v>
      </c>
      <c r="JG27" s="135">
        <f t="shared" si="144"/>
        <v>43.868592158253136</v>
      </c>
      <c r="JH27" s="135">
        <f t="shared" si="144"/>
        <v>28.531723593595586</v>
      </c>
      <c r="JI27" s="135">
        <f t="shared" si="144"/>
        <v>95.107710341229037</v>
      </c>
      <c r="JJ27" s="135">
        <f t="shared" si="144"/>
        <v>79.457350948929758</v>
      </c>
      <c r="JK27" s="135">
        <f t="shared" si="144"/>
        <v>68.531723593595586</v>
      </c>
      <c r="JL27" s="135">
        <f t="shared" si="144"/>
        <v>97.553855170614526</v>
      </c>
      <c r="JM27" s="132"/>
    </row>
  </sheetData>
  <mergeCells count="150">
    <mergeCell ref="JC1:JM1"/>
    <mergeCell ref="HM3:HR4"/>
    <mergeCell ref="HD2:IL2"/>
    <mergeCell ref="HM5:HM6"/>
    <mergeCell ref="HN5:HN6"/>
    <mergeCell ref="JK2:JK7"/>
    <mergeCell ref="JL2:JL7"/>
    <mergeCell ref="JM2:JM7"/>
    <mergeCell ref="GF5:GF6"/>
    <mergeCell ref="GG5:GG6"/>
    <mergeCell ref="GS5:GS6"/>
    <mergeCell ref="HE5:HE6"/>
    <mergeCell ref="HF5:HF6"/>
    <mergeCell ref="FE2:GM2"/>
    <mergeCell ref="GQ2:GT4"/>
    <mergeCell ref="GF3:GK4"/>
    <mergeCell ref="FL3:FL6"/>
    <mergeCell ref="FE3:FJ4"/>
    <mergeCell ref="FF5:FF6"/>
    <mergeCell ref="FE5:FE6"/>
    <mergeCell ref="FI5:FI6"/>
    <mergeCell ref="FH5:FH6"/>
    <mergeCell ref="FG5:FG6"/>
    <mergeCell ref="HH5:HH6"/>
    <mergeCell ref="JJ2:JJ7"/>
    <mergeCell ref="JI2:JI7"/>
    <mergeCell ref="JE2:JE7"/>
    <mergeCell ref="JF2:JF7"/>
    <mergeCell ref="JG2:JG7"/>
    <mergeCell ref="JH2:JH7"/>
    <mergeCell ref="HD3:HI4"/>
    <mergeCell ref="JD2:JD7"/>
    <mergeCell ref="JC2:JC7"/>
    <mergeCell ref="IP2:IS4"/>
    <mergeCell ref="JA2:JA7"/>
    <mergeCell ref="HI5:HI6"/>
    <mergeCell ref="IF5:IF6"/>
    <mergeCell ref="HR5:HR6"/>
    <mergeCell ref="HT3:HT6"/>
    <mergeCell ref="HV3:IA4"/>
    <mergeCell ref="IA5:IA6"/>
    <mergeCell ref="HD1:JA1"/>
    <mergeCell ref="GZ2:GZ7"/>
    <mergeCell ref="HB2:HB7"/>
    <mergeCell ref="HA2:HA7"/>
    <mergeCell ref="FD1:HB1"/>
    <mergeCell ref="FQ5:FQ6"/>
    <mergeCell ref="FY5:FY6"/>
    <mergeCell ref="FS5:FS6"/>
    <mergeCell ref="FR5:FR6"/>
    <mergeCell ref="GJ5:GJ6"/>
    <mergeCell ref="GY2:GY7"/>
    <mergeCell ref="IB3:IB7"/>
    <mergeCell ref="IC3:IC6"/>
    <mergeCell ref="L7:M7"/>
    <mergeCell ref="J7:K7"/>
    <mergeCell ref="N7:O7"/>
    <mergeCell ref="IQ5:IQ7"/>
    <mergeCell ref="IS5:IS7"/>
    <mergeCell ref="IR5:IR6"/>
    <mergeCell ref="GI5:GI6"/>
    <mergeCell ref="GC3:GC7"/>
    <mergeCell ref="GO2:GO7"/>
    <mergeCell ref="GR5:GR7"/>
    <mergeCell ref="GQ5:GQ6"/>
    <mergeCell ref="FT3:FT7"/>
    <mergeCell ref="GL3:GL7"/>
    <mergeCell ref="GK5:GK6"/>
    <mergeCell ref="FU3:FU6"/>
    <mergeCell ref="EL3:EP3"/>
    <mergeCell ref="GT5:GT7"/>
    <mergeCell ref="HG5:HG6"/>
    <mergeCell ref="IE3:IJ4"/>
    <mergeCell ref="HP5:HP6"/>
    <mergeCell ref="HO5:HO6"/>
    <mergeCell ref="HD5:HD6"/>
    <mergeCell ref="HQ5:HQ6"/>
    <mergeCell ref="IJ5:IJ6"/>
    <mergeCell ref="BX1:FC1"/>
    <mergeCell ref="DN3:DR3"/>
    <mergeCell ref="BX3:CB3"/>
    <mergeCell ref="EF3:EJ3"/>
    <mergeCell ref="DZ3:ED3"/>
    <mergeCell ref="DT3:DX3"/>
    <mergeCell ref="IY2:IY7"/>
    <mergeCell ref="IZ2:IZ7"/>
    <mergeCell ref="IP5:IP6"/>
    <mergeCell ref="IN2:IN7"/>
    <mergeCell ref="GM3:GM6"/>
    <mergeCell ref="GH5:GH6"/>
    <mergeCell ref="GD3:GD6"/>
    <mergeCell ref="IU2:IV5"/>
    <mergeCell ref="IX2:IX7"/>
    <mergeCell ref="IK3:IK7"/>
    <mergeCell ref="IL3:IL6"/>
    <mergeCell ref="HS3:HS7"/>
    <mergeCell ref="IG5:IG6"/>
    <mergeCell ref="IH5:IH6"/>
    <mergeCell ref="HJ3:HJ7"/>
    <mergeCell ref="HK3:HK6"/>
    <mergeCell ref="II5:II6"/>
    <mergeCell ref="IE5:IE6"/>
    <mergeCell ref="CD3:CH3"/>
    <mergeCell ref="DH3:DL3"/>
    <mergeCell ref="CJ3:CN3"/>
    <mergeCell ref="DB3:DF3"/>
    <mergeCell ref="CV3:CZ3"/>
    <mergeCell ref="FN5:FN6"/>
    <mergeCell ref="FO5:FO6"/>
    <mergeCell ref="GA5:GA6"/>
    <mergeCell ref="GB5:GB6"/>
    <mergeCell ref="FW3:GB4"/>
    <mergeCell ref="FW5:FW6"/>
    <mergeCell ref="FZ5:FZ6"/>
    <mergeCell ref="FX5:FX6"/>
    <mergeCell ref="FJ5:FJ6"/>
    <mergeCell ref="FK3:FK7"/>
    <mergeCell ref="FN3:FS4"/>
    <mergeCell ref="FP5:FP6"/>
    <mergeCell ref="ER3:EV3"/>
    <mergeCell ref="EX3:FB3"/>
    <mergeCell ref="E5:I6"/>
    <mergeCell ref="C1:D6"/>
    <mergeCell ref="E2:I2"/>
    <mergeCell ref="E1:I1"/>
    <mergeCell ref="K1:K6"/>
    <mergeCell ref="E4:I4"/>
    <mergeCell ref="A27:B27"/>
    <mergeCell ref="A26:B26"/>
    <mergeCell ref="A25:B25"/>
    <mergeCell ref="A24:B24"/>
    <mergeCell ref="J1:J6"/>
    <mergeCell ref="A1:B6"/>
    <mergeCell ref="E3:I3"/>
    <mergeCell ref="AN3:AR3"/>
    <mergeCell ref="AH3:AL3"/>
    <mergeCell ref="AT3:AX3"/>
    <mergeCell ref="M1:M6"/>
    <mergeCell ref="L1:L6"/>
    <mergeCell ref="N1:N6"/>
    <mergeCell ref="O1:O6"/>
    <mergeCell ref="AZ1:BW1"/>
    <mergeCell ref="P1:AY1"/>
    <mergeCell ref="BF3:BJ3"/>
    <mergeCell ref="AB3:AF3"/>
    <mergeCell ref="P3:T3"/>
    <mergeCell ref="V3:Z3"/>
    <mergeCell ref="AZ3:BD3"/>
    <mergeCell ref="BL3:BP3"/>
    <mergeCell ref="BR3:BV3"/>
  </mergeCells>
  <conditionalFormatting sqref="P8:FC23">
    <cfRule type="containsBlanks" dxfId="12" priority="1">
      <formula>LEN(TRIM(P8))=0</formula>
    </cfRule>
  </conditionalFormatting>
  <conditionalFormatting sqref="P8:FC23">
    <cfRule type="cellIs" dxfId="11" priority="2" operator="lessThan">
      <formula>1</formula>
    </cfRule>
  </conditionalFormatting>
  <conditionalFormatting sqref="P8:FC23">
    <cfRule type="cellIs" dxfId="10" priority="3" operator="greaterThanOrEqual">
      <formula>1</formula>
    </cfRule>
  </conditionalFormatting>
  <conditionalFormatting sqref="GZ8:GZ23 IY8:IY23 JD8:JD23 JG8:JG23">
    <cfRule type="cellIs" dxfId="9" priority="4" operator="lessThan">
      <formula>35</formula>
    </cfRule>
  </conditionalFormatting>
  <conditionalFormatting sqref="JJ8:JJ23 JL8:JL23">
    <cfRule type="cellIs" dxfId="8" priority="5" operator="greaterThanOrEqual">
      <formula>69.51</formula>
    </cfRule>
  </conditionalFormatting>
  <conditionalFormatting sqref="JJ8:JJ23 JL8:JL23">
    <cfRule type="cellIs" dxfId="7" priority="6" operator="lessThan">
      <formula>69.51</formula>
    </cfRule>
  </conditionalFormatting>
  <conditionalFormatting sqref="JM8:JM23">
    <cfRule type="containsText" dxfId="6" priority="7" operator="containsText" text="APROBADO">
      <formula>NOT(ISERROR(SEARCH(("APROBADO"),(JM8))))</formula>
    </cfRule>
  </conditionalFormatting>
  <conditionalFormatting sqref="JM8:JM23">
    <cfRule type="containsText" dxfId="5" priority="8" operator="containsText" text="REPROBADO">
      <formula>NOT(ISERROR(SEARCH(("REPROBADO"),(JM8))))</formula>
    </cfRule>
  </conditionalFormatting>
  <conditionalFormatting sqref="GO8:GO23 GR8:GR23 IN8:IN23 IQ8:IQ23">
    <cfRule type="containsText" dxfId="4" priority="9" operator="containsText" text="SI">
      <formula>NOT(ISERROR(SEARCH(("SI"),(GO8))))</formula>
    </cfRule>
  </conditionalFormatting>
  <conditionalFormatting sqref="GO8:GO23 GR8:GR23 IN8:IN23 IQ8:IQ23">
    <cfRule type="containsText" dxfId="3" priority="10" operator="containsText" text="NO">
      <formula>NOT(ISERROR(SEARCH(("NO"),(GO8))))</formula>
    </cfRule>
  </conditionalFormatting>
  <conditionalFormatting sqref="H8:H23">
    <cfRule type="containsText" dxfId="2" priority="11" operator="containsText" text="SEGUNDA">
      <formula>NOT(ISERROR(SEARCH(("SEGUNDA"),(H8))))</formula>
    </cfRule>
  </conditionalFormatting>
  <conditionalFormatting sqref="H8:H23">
    <cfRule type="containsText" dxfId="1" priority="12" operator="containsText" text="TERCERA">
      <formula>NOT(ISERROR(SEARCH(("TERCERA"),(H8))))</formula>
    </cfRule>
  </conditionalFormatting>
  <conditionalFormatting sqref="I8:I23">
    <cfRule type="containsText" dxfId="0" priority="13" operator="containsText" text="ANTIGUA">
      <formula>NOT(ISERROR(SEARCH(("ANTIGUA"),(I8))))</formula>
    </cfRule>
  </conditionalFormatting>
  <hyperlinks>
    <hyperlink ref="E16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Cálculo Integral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Johao Perlaza</cp:lastModifiedBy>
  <dcterms:modified xsi:type="dcterms:W3CDTF">2020-02-04T18:19:04Z</dcterms:modified>
</cp:coreProperties>
</file>