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99803D12-F842-4BE9-B293-5CEC9E5BAA06}" xr6:coauthVersionLast="47" xr6:coauthVersionMax="47" xr10:uidLastSave="{00000000-0000-0000-0000-000000000000}"/>
  <bookViews>
    <workbookView xWindow="28680" yWindow="1140" windowWidth="29040" windowHeight="15720" activeTab="4" xr2:uid="{00000000-000D-0000-FFFF-FFFF00000000}"/>
  </bookViews>
  <sheets>
    <sheet name="NVMe Pt.1" sheetId="1" r:id="rId1"/>
    <sheet name="NVMe Pt.2" sheetId="2" r:id="rId2"/>
    <sheet name="NVMe Pt.3" sheetId="3" r:id="rId3"/>
    <sheet name="NVMe Pt.4" sheetId="6" r:id="rId4"/>
    <sheet name="NVMe Pt.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B3" i="7"/>
  <c r="D5" i="7"/>
  <c r="D6" i="7"/>
  <c r="D7" i="7"/>
  <c r="D8" i="7"/>
  <c r="D9" i="7"/>
  <c r="D10" i="7"/>
  <c r="D11" i="7"/>
  <c r="D12" i="7"/>
  <c r="D13" i="7"/>
  <c r="D14" i="7"/>
  <c r="D15" i="7"/>
  <c r="D16" i="7"/>
  <c r="D17" i="7"/>
  <c r="D18" i="7"/>
  <c r="B3" i="6"/>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<sst xmlns="http://schemas.openxmlformats.org/spreadsheetml/2006/main" count="1475" uniqueCount="916">
  <si>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</si>
  <si>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</si>
  <si>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</si>
  <si>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</si>
  <si>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</si>
  <si>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</si>
  <si>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</si>
  <si>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</si>
  <si>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</si>
  <si>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</si>
  <si>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</si>
  <si>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</si>
  <si>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</si>
  <si>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</si>
  <si>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</si>
  <si>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</si>
  <si>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</si>
  <si>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</si>
  <si>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</si>
  <si>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</si>
  <si>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</si>
  <si>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</si>
  <si>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</si>
  <si>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</si>
  <si>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</si>
  <si>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</si>
  <si>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</si>
  <si>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</si>
  <si>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</si>
  <si>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</si>
  <si>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</si>
  <si>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</si>
  <si>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</si>
  <si>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</si>
  <si>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</si>
  <si>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</si>
  <si>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</si>
  <si>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</si>
  <si>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</si>
  <si>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</si>
  <si>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</si>
  <si>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</si>
  <si>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</si>
  <si>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</si>
  <si>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</si>
  <si>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</si>
  <si>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</si>
  <si>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</si>
  <si>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</si>
  <si>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</si>
  <si>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</si>
  <si>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</si>
  <si>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</si>
  <si>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</si>
  <si>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</si>
  <si>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</si>
  <si>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</si>
  <si>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</si>
  <si>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</si>
  <si>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</si>
  <si>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</si>
  <si>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</si>
  <si>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</si>
  <si>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</si>
  <si>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</si>
  <si>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</si>
  <si>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</si>
  <si>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</si>
  <si>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</si>
  <si>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</si>
  <si>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</si>
  <si>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</si>
  <si>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</si>
  <si>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</si>
  <si>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</si>
  <si>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</si>
  <si>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</si>
  <si>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</si>
  <si>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</si>
  <si>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</si>
  <si>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</si>
  <si>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</si>
  <si>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</si>
  <si>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</si>
  <si>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</si>
  <si>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</si>
  <si>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</si>
  <si>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</si>
  <si>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</si>
  <si>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</si>
  <si>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</si>
  <si>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</si>
  <si>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</si>
  <si>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</si>
  <si>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</si>
  <si>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</si>
  <si>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</si>
  <si>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</si>
  <si>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</si>
  <si>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</si>
  <si>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</si>
  <si>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</si>
  <si>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</si>
  <si>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</si>
  <si>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</si>
  <si>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</si>
  <si>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</si>
  <si>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</si>
  <si>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</si>
  <si>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</si>
  <si>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</si>
  <si>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</si>
  <si>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</si>
  <si>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</si>
  <si>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</si>
  <si>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</si>
  <si>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</si>
  <si>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</si>
  <si>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</si>
  <si>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</si>
  <si>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</si>
  <si>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</si>
  <si>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</si>
  <si>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</si>
  <si>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</si>
  <si>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</si>
  <si>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</si>
  <si>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</si>
  <si>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</si>
  <si>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</si>
  <si>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</si>
  <si>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</si>
  <si>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</si>
  <si>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</si>
  <si>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</si>
  <si>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</si>
  <si>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</si>
  <si>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</si>
  <si>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</si>
  <si>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</si>
  <si>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</si>
  <si>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</si>
  <si>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</si>
  <si>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</si>
  <si>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</si>
  <si>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</si>
  <si>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</si>
  <si>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</si>
  <si>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</si>
  <si>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</si>
  <si>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</si>
  <si>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</si>
  <si>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</si>
  <si>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</si>
  <si>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</si>
  <si>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</si>
  <si>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</si>
  <si>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</si>
  <si>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</si>
  <si>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</si>
  <si>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</si>
  <si>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</si>
  <si>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</si>
  <si>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</si>
  <si>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</si>
  <si>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</si>
  <si>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</si>
  <si>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</si>
  <si>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</si>
  <si>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</si>
  <si>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</si>
  <si>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</si>
  <si>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</si>
  <si>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</si>
  <si>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</si>
  <si>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</si>
  <si>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</si>
  <si>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</si>
  <si>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</si>
  <si>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</si>
  <si>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</si>
  <si>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</si>
  <si>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</si>
  <si>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</si>
  <si>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</si>
  <si>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</si>
  <si>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</si>
  <si>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</si>
  <si>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</si>
  <si>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</si>
  <si>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</si>
  <si>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</si>
  <si>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</si>
  <si>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</si>
  <si>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</si>
  <si>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</si>
  <si>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</si>
  <si>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</si>
  <si>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</si>
  <si>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</si>
  <si>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</si>
  <si>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</si>
  <si>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</si>
  <si>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</si>
  <si>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</si>
  <si>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</si>
  <si>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</si>
  <si>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</si>
  <si>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</si>
  <si>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</si>
  <si>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</si>
  <si>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</si>
  <si>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</si>
  <si>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</si>
  <si>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</si>
  <si>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</si>
  <si>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</si>
  <si>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</si>
  <si>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</si>
  <si>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</si>
  <si>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</si>
  <si>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</si>
  <si>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</si>
  <si>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</si>
  <si>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</si>
  <si>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</si>
  <si>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</si>
  <si>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</si>
  <si>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</si>
  <si>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</si>
  <si>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</si>
  <si>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</si>
  <si>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</si>
  <si>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</si>
  <si>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</si>
  <si>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</si>
  <si>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</si>
  <si>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</si>
  <si>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</si>
  <si>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</si>
  <si>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</si>
  <si>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</si>
  <si>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</si>
  <si>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</si>
  <si>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</si>
  <si>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</si>
  <si>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</si>
  <si>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</si>
  <si>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</si>
  <si>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</si>
  <si>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</si>
  <si>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</si>
  <si>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</si>
  <si>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</si>
  <si>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</si>
  <si>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</si>
  <si>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</si>
  <si>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</si>
  <si>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</si>
  <si>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</si>
  <si>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</si>
  <si>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</si>
  <si>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</si>
  <si>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</si>
  <si>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</si>
  <si>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</si>
  <si>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</si>
  <si>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</si>
  <si>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</si>
  <si>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</si>
  <si>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</si>
  <si>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</si>
  <si>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</si>
  <si>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</si>
  <si>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</si>
  <si>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</si>
  <si>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</si>
  <si>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</si>
  <si>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</si>
  <si>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</si>
  <si>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</si>
  <si>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</si>
  <si>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</si>
  <si>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</si>
  <si>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</si>
  <si>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</si>
  <si>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</si>
  <si>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</si>
  <si>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</si>
  <si>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</si>
  <si>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</si>
  <si>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</si>
  <si>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</si>
  <si>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</si>
  <si>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</si>
  <si>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</si>
  <si>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</si>
  <si>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</si>
  <si>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</si>
  <si>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</si>
  <si>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</si>
  <si>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</si>
  <si>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</si>
  <si>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</si>
  <si>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</si>
  <si>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</si>
  <si>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</si>
  <si>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</si>
  <si>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</si>
  <si>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</si>
  <si>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</si>
  <si>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</si>
  <si>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</si>
  <si>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</si>
  <si>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</si>
  <si>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</si>
  <si>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</si>
  <si>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</si>
  <si>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</si>
  <si>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</si>
  <si>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</si>
  <si>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</si>
  <si>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</si>
  <si>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</si>
  <si>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</si>
  <si>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</si>
  <si>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</si>
  <si>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</si>
  <si>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</si>
  <si>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</si>
  <si>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</si>
  <si>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</si>
  <si>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</si>
  <si>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</si>
  <si>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</si>
  <si>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</si>
  <si>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</si>
  <si>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</si>
  <si>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</si>
  <si>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</si>
  <si>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</si>
  <si>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</si>
  <si>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</si>
  <si>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</si>
  <si>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</si>
  <si>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</si>
  <si>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</si>
  <si>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</si>
  <si>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</si>
  <si>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</si>
  <si>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</si>
  <si>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</si>
  <si>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</si>
  <si>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</si>
  <si>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</si>
  <si>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</si>
  <si>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</si>
  <si>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</si>
  <si>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</si>
  <si>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</si>
  <si>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</si>
  <si>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</si>
  <si>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</si>
  <si>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</si>
  <si>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</si>
  <si>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</si>
  <si>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</si>
  <si>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</si>
  <si>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</si>
  <si>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</si>
  <si>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</si>
  <si>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</si>
  <si>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</si>
  <si>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</si>
  <si>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</si>
  <si>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</si>
  <si>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</si>
  <si>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</si>
  <si>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</si>
  <si>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</si>
  <si>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</si>
  <si>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</si>
  <si>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</si>
  <si>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</si>
  <si>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</si>
  <si>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</si>
  <si>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</si>
  <si>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</si>
  <si>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</si>
  <si>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</si>
  <si>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</si>
  <si>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</si>
  <si>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</si>
  <si>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</si>
  <si>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</si>
  <si>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</si>
  <si>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</si>
  <si>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</si>
  <si>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</si>
  <si>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</si>
  <si>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</si>
  <si>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</si>
  <si>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</si>
  <si>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</si>
  <si>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</si>
  <si>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</si>
  <si>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</si>
  <si>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</si>
  <si>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</si>
  <si>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</si>
  <si>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</si>
  <si>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</si>
  <si>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</si>
  <si>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</si>
  <si>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</si>
  <si>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</si>
  <si>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</si>
  <si>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</si>
  <si>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</si>
  <si>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</si>
  <si>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</si>
  <si>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</si>
  <si>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</si>
  <si>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</si>
  <si>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</si>
  <si>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</si>
  <si>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</si>
  <si>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</si>
  <si>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</si>
  <si>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</si>
  <si>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</si>
  <si>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</si>
  <si>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</si>
  <si>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</si>
  <si>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</si>
  <si>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</si>
  <si>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</si>
  <si>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</si>
  <si>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</si>
  <si>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</si>
  <si>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</si>
  <si>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</si>
  <si>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</si>
  <si>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</si>
  <si>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</si>
  <si>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</si>
  <si>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</si>
  <si>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</si>
  <si>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</si>
  <si>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</si>
  <si>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</si>
  <si>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</si>
  <si>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</si>
  <si>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</si>
  <si>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</si>
  <si>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</si>
  <si>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</si>
  <si>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</si>
  <si>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</si>
  <si>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</si>
  <si>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</si>
  <si>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</si>
  <si>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</si>
  <si>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</si>
  <si>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</si>
  <si>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</si>
  <si>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</si>
  <si>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</si>
  <si>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</si>
  <si>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</si>
  <si>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</si>
  <si>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</si>
  <si>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</si>
  <si>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</si>
  <si>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</si>
  <si>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</si>
  <si>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</si>
  <si>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</si>
  <si>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</si>
  <si>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</si>
  <si>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</si>
  <si>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</si>
  <si>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</si>
  <si>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</si>
  <si>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</si>
  <si>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</si>
  <si>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</si>
  <si>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</si>
  <si>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</si>
  <si>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</si>
  <si>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</si>
  <si>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</si>
  <si>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</si>
  <si>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</si>
  <si>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</si>
  <si>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</si>
  <si>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</si>
  <si>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</si>
  <si>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</si>
  <si>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</si>
  <si>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</si>
  <si>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</si>
  <si>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</si>
  <si>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</si>
  <si>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</si>
  <si>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</si>
  <si>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</si>
  <si>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</si>
  <si>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</si>
  <si>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</si>
  <si>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</si>
  <si>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</si>
  <si>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</si>
  <si>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</si>
  <si>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</si>
  <si>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</si>
  <si>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</si>
  <si>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</si>
  <si>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</si>
  <si>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</si>
  <si>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</si>
  <si>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</si>
  <si>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</si>
  <si>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</si>
  <si>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</si>
  <si>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</si>
  <si>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</si>
  <si>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</si>
  <si>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</si>
  <si>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</si>
  <si>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</si>
  <si>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</si>
  <si>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</si>
  <si>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</si>
  <si>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</si>
  <si>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</si>
  <si>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</si>
  <si>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</si>
  <si>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</si>
  <si>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</si>
  <si>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</si>
  <si>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</si>
  <si>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</si>
  <si>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</si>
  <si>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</si>
  <si>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</si>
  <si>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</si>
  <si>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</si>
  <si>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</si>
  <si>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</si>
  <si>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</si>
  <si>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</si>
  <si>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</si>
  <si>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</si>
  <si>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</si>
  <si>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</si>
  <si>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</si>
  <si>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</si>
  <si>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</si>
  <si>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</si>
  <si>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</si>
  <si>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</si>
  <si>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</si>
  <si>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</si>
  <si>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</si>
  <si>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</si>
  <si>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</si>
  <si>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</si>
  <si>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</si>
  <si>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</si>
  <si>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</si>
  <si>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</si>
  <si>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</si>
  <si>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</si>
  <si>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</si>
  <si>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</si>
  <si>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</si>
  <si>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</si>
  <si>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</si>
  <si>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</si>
  <si>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</si>
  <si>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</si>
  <si>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</si>
  <si>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</si>
  <si>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</si>
  <si>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</si>
  <si>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</si>
  <si>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</si>
  <si>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</si>
  <si>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</si>
  <si>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</si>
  <si>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</si>
  <si>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</si>
  <si>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</si>
  <si>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</si>
  <si>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</si>
  <si>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</si>
  <si>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</si>
  <si>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</si>
  <si>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</si>
  <si>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</si>
  <si>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</si>
  <si>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</si>
  <si>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</si>
  <si>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</si>
  <si>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</si>
  <si>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</si>
  <si>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</si>
  <si>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</si>
  <si>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</si>
  <si>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</si>
  <si>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</si>
  <si>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</si>
  <si>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</si>
  <si>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</si>
  <si>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</si>
  <si>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</si>
  <si>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</si>
  <si>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</si>
  <si>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</si>
  <si>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</si>
  <si>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</si>
  <si>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</si>
  <si>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</si>
  <si>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</si>
  <si>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</si>
  <si>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</si>
  <si>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</si>
  <si>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</si>
  <si>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</si>
  <si>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</si>
  <si>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</si>
  <si>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</si>
  <si>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</si>
  <si>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</si>
  <si>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</si>
  <si>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</si>
  <si>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</si>
  <si>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</si>
  <si>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</si>
  <si>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</si>
  <si>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</si>
  <si>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</si>
  <si>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</si>
  <si>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</si>
  <si>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</si>
  <si>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</si>
  <si>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</si>
  <si>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</si>
  <si>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</si>
  <si>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</si>
  <si>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</si>
  <si>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</si>
  <si>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</si>
  <si>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</si>
  <si>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</si>
  <si>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</si>
  <si>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</si>
  <si>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</si>
  <si>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</si>
  <si>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</si>
  <si>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</si>
  <si>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</si>
  <si>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</si>
  <si>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</si>
  <si>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</si>
  <si>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</si>
  <si>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</si>
  <si>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</si>
  <si>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</si>
  <si>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</si>
  <si>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</si>
  <si>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</si>
  <si>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</si>
  <si>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</si>
  <si>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</si>
  <si>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</si>
  <si>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</si>
  <si>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</si>
  <si>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</si>
  <si>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</si>
  <si>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</si>
  <si>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</si>
  <si>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</si>
  <si>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</si>
  <si>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</si>
  <si>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</si>
  <si>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</si>
  <si>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</si>
  <si>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</si>
  <si>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</si>
  <si>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</si>
  <si>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</si>
  <si>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</si>
  <si>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</si>
  <si>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</si>
  <si>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</si>
  <si>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</si>
  <si>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</si>
  <si>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</si>
  <si>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</si>
  <si>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</si>
  <si>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</si>
  <si>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</si>
  <si>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</si>
  <si>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</si>
  <si>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</si>
  <si>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</si>
  <si>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</si>
  <si>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</si>
  <si>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</si>
  <si>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</si>
  <si>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</si>
  <si>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</si>
  <si>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</si>
  <si>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</si>
  <si>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</si>
  <si>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</si>
  <si>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</si>
  <si>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</si>
  <si>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</si>
  <si>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</si>
  <si>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</si>
  <si>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</si>
  <si>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</si>
  <si>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</si>
  <si>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</si>
  <si>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</si>
  <si>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</si>
  <si>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</si>
  <si>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</si>
  <si>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</si>
  <si>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</si>
  <si>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</si>
  <si>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</si>
  <si>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</si>
  <si>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</si>
  <si>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</si>
  <si>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</si>
  <si>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</si>
  <si>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</si>
  <si>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</si>
  <si>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</si>
  <si>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</si>
  <si>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</si>
  <si>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</si>
  <si>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</si>
  <si>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</si>
  <si>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</si>
  <si>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</si>
  <si>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</si>
  <si>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</si>
  <si>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</si>
  <si>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</si>
  <si>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</si>
  <si>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</si>
  <si>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</si>
  <si>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</si>
  <si>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</si>
  <si>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</si>
  <si>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</si>
  <si>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</si>
  <si>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</si>
  <si>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</si>
  <si>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</si>
  <si>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</si>
  <si>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</si>
  <si>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</si>
  <si>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</si>
  <si>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</si>
  <si>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</si>
  <si>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</si>
  <si>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</si>
  <si>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</si>
  <si>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</si>
  <si>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</si>
  <si>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</si>
  <si>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</si>
  <si>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t>LMDATA-19</t>
    <phoneticPr fontId="1" type="noConversion"/>
  </si>
  <si>
    <t>Unit[1]</t>
    <phoneticPr fontId="1" type="noConversion"/>
  </si>
  <si>
    <t>Mode[1]</t>
    <phoneticPr fontId="1" type="noConversion"/>
  </si>
  <si>
    <t>LMDATA-20</t>
    <phoneticPr fontId="1" type="noConversion"/>
  </si>
  <si>
    <t xml:space="preserve"> 239 : 218</t>
    <phoneticPr fontId="1" type="noConversion"/>
  </si>
  <si>
    <t>255 : 240</t>
    <phoneticPr fontId="1" type="noConversion"/>
  </si>
  <si>
    <t>Static Bucket Counter 0</t>
    <phoneticPr fontId="1" type="noConversion"/>
  </si>
  <si>
    <t>255 : 252</t>
    <phoneticPr fontId="1" type="noConversion"/>
  </si>
  <si>
    <t>251 : 248</t>
    <phoneticPr fontId="1" type="noConversion"/>
  </si>
  <si>
    <t>243 : 240</t>
    <phoneticPr fontId="1" type="noConversion"/>
  </si>
  <si>
    <t>247 : 244</t>
    <phoneticPr fontId="1" type="noConversion"/>
  </si>
  <si>
    <t>271 : 256</t>
    <phoneticPr fontId="1" type="noConversion"/>
  </si>
  <si>
    <t>Static Bucket Counter 1</t>
    <phoneticPr fontId="1" type="noConversion"/>
  </si>
  <si>
    <t>271 : 268</t>
    <phoneticPr fontId="1" type="noConversion"/>
  </si>
  <si>
    <t>267 : 264</t>
    <phoneticPr fontId="1" type="noConversion"/>
  </si>
  <si>
    <t>263 : 260</t>
    <phoneticPr fontId="1" type="noConversion"/>
  </si>
  <si>
    <t>259 : 256</t>
    <phoneticPr fontId="1" type="noConversion"/>
  </si>
  <si>
    <t>LMDATA-21</t>
    <phoneticPr fontId="1" type="noConversion"/>
  </si>
  <si>
    <t>LMDATA-22</t>
    <phoneticPr fontId="1" type="noConversion"/>
  </si>
  <si>
    <t>LMDATA-23</t>
    <phoneticPr fontId="1" type="noConversion"/>
  </si>
  <si>
    <t>Static Bucket Counter 2</t>
    <phoneticPr fontId="1" type="noConversion"/>
  </si>
  <si>
    <t>Static Bucket Counter 3</t>
    <phoneticPr fontId="1" type="noConversion"/>
  </si>
  <si>
    <t>287 : 272</t>
    <phoneticPr fontId="1" type="noConversion"/>
  </si>
  <si>
    <t>303 : 288</t>
    <phoneticPr fontId="1" type="noConversion"/>
  </si>
  <si>
    <t>283 : 280</t>
    <phoneticPr fontId="1" type="noConversion"/>
  </si>
  <si>
    <t>287 : 284</t>
    <phoneticPr fontId="1" type="noConversion"/>
  </si>
  <si>
    <t>279 : 276</t>
    <phoneticPr fontId="1" type="noConversion"/>
  </si>
  <si>
    <t>275 : 272</t>
    <phoneticPr fontId="1" type="noConversion"/>
  </si>
  <si>
    <t>303 : 300</t>
    <phoneticPr fontId="1" type="noConversion"/>
  </si>
  <si>
    <t>299 : 296</t>
    <phoneticPr fontId="1" type="noConversion"/>
  </si>
  <si>
    <t>295 : 292</t>
    <phoneticPr fontId="1" type="noConversion"/>
  </si>
  <si>
    <t>291 : 288</t>
    <phoneticPr fontId="1" type="noConversion"/>
  </si>
  <si>
    <t>Static Latency Stamp</t>
    <phoneticPr fontId="1" type="noConversion"/>
  </si>
  <si>
    <t>LMDATA-24</t>
    <phoneticPr fontId="1" type="noConversion"/>
  </si>
  <si>
    <t>399 : 304</t>
    <phoneticPr fontId="1" type="noConversion"/>
  </si>
  <si>
    <r>
      <t xml:space="preserve"> - Static Latency Stamp </t>
    </r>
    <r>
      <rPr>
        <sz val="10"/>
        <color theme="1"/>
        <rFont val="細明體"/>
        <family val="2"/>
        <charset val="136"/>
      </rPr>
      <t>為</t>
    </r>
    <r>
      <rPr>
        <sz val="10"/>
        <color theme="1"/>
        <rFont val="Arial"/>
        <family val="2"/>
      </rPr>
      <t xml:space="preserve"> Active Latency Stamp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Active Latency Stamp </t>
    </r>
    <r>
      <rPr>
        <sz val="10"/>
        <color theme="1"/>
        <rFont val="細明體"/>
        <family val="2"/>
        <charset val="136"/>
      </rPr>
      <t>的值會被搬移到此欄位</t>
    </r>
    <r>
      <rPr>
        <sz val="10"/>
        <color theme="1"/>
        <rFont val="Arial"/>
        <family val="2"/>
      </rP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Static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</si>
  <si>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399 : 392</t>
  </si>
  <si>
    <t>391 : 384</t>
  </si>
  <si>
    <t>383 : 376</t>
  </si>
  <si>
    <t>375 : 368</t>
  </si>
  <si>
    <t>367 : 360</t>
  </si>
  <si>
    <t>359 : 352</t>
  </si>
  <si>
    <t>351 : 344</t>
  </si>
  <si>
    <t>343 : 336</t>
  </si>
  <si>
    <t>335 : 328</t>
  </si>
  <si>
    <t>327 : 320</t>
  </si>
  <si>
    <t>319 : 312</t>
  </si>
  <si>
    <t>311 : 304</t>
  </si>
  <si>
    <t>NVMe Pt.5</t>
    <phoneticPr fontId="1" type="noConversion"/>
  </si>
  <si>
    <t>NVMe Pt.4</t>
    <phoneticPr fontId="1" type="noConversion"/>
  </si>
  <si>
    <t>LMDATA-25</t>
    <phoneticPr fontId="1" type="noConversion"/>
  </si>
  <si>
    <t>LMDATA-26</t>
    <phoneticPr fontId="1" type="noConversion"/>
  </si>
  <si>
    <t>Static Measured Latency</t>
    <phoneticPr fontId="1" type="noConversion"/>
  </si>
  <si>
    <t>Static Latency Stamp Units</t>
    <phoneticPr fontId="1" type="noConversion"/>
  </si>
  <si>
    <t>Static Latency
Stamp</t>
    <phoneticPr fontId="1" type="noConversion"/>
  </si>
  <si>
    <t>Static Latency
Stamp Unit</t>
    <phoneticPr fontId="1" type="noConversion"/>
  </si>
  <si>
    <t>423 : 422</t>
  </si>
  <si>
    <t>421 : 420</t>
  </si>
  <si>
    <t>419 : 418</t>
  </si>
  <si>
    <t>417 : 416</t>
  </si>
  <si>
    <t>415 : 414</t>
  </si>
  <si>
    <t>413 : 412</t>
  </si>
  <si>
    <t>411 : 410</t>
  </si>
  <si>
    <t>409 : 408</t>
  </si>
  <si>
    <t>407 : 406</t>
  </si>
  <si>
    <t>405 : 404</t>
  </si>
  <si>
    <t>403 : 402</t>
  </si>
  <si>
    <t>401 : 400</t>
  </si>
  <si>
    <r>
      <t xml:space="preserve"> - Active Measured Latency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Latency </t>
    </r>
    <r>
      <rPr>
        <sz val="10"/>
        <color theme="1"/>
        <rFont val="細明體"/>
        <family val="2"/>
        <charset val="136"/>
      </rPr>
      <t>的值搬移到此欄位</t>
    </r>
    <r>
      <rPr>
        <sz val="10"/>
        <color theme="1"/>
        <rFont val="Arial"/>
        <family val="2"/>
      </rP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</si>
  <si>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</si>
  <si>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423 : 400</t>
    <phoneticPr fontId="1" type="noConversion"/>
  </si>
  <si>
    <t>425 : 424</t>
    <phoneticPr fontId="1" type="noConversion"/>
  </si>
  <si>
    <r>
      <t xml:space="preserve"> - Active Measured  Stamp Units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Stamp Units </t>
    </r>
    <r>
      <rPr>
        <sz val="10"/>
        <color theme="1"/>
        <rFont val="細明體"/>
        <family val="2"/>
        <charset val="136"/>
      </rPr>
      <t>的值搬移到此欄位</t>
    </r>
    <r>
      <rPr>
        <sz val="10"/>
        <color theme="1"/>
        <rFont val="Arial"/>
        <family val="2"/>
      </rPr>
      <t xml:space="preserve"> 
 - </t>
    </r>
    <r>
      <rPr>
        <sz val="10"/>
        <color theme="1"/>
        <rFont val="細明體"/>
        <family val="2"/>
        <charset val="136"/>
      </rPr>
      <t>設為</t>
    </r>
    <r>
      <rPr>
        <sz val="10"/>
        <color theme="1"/>
        <rFont val="Arial"/>
        <family val="2"/>
      </rPr>
      <t xml:space="preserve"> 1b, Static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Static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Static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</si>
  <si>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LMDATA-27</t>
    <phoneticPr fontId="1" type="noConversion"/>
  </si>
  <si>
    <t>435 : 426</t>
    <phoneticPr fontId="1" type="noConversion"/>
  </si>
  <si>
    <t>LMDATA-37</t>
    <phoneticPr fontId="1" type="noConversion"/>
  </si>
  <si>
    <t>447 : 436</t>
    <phoneticPr fontId="1" type="noConversion"/>
  </si>
  <si>
    <t>Latnecy Monitor Debug Telemetry Log Size</t>
    <phoneticPr fontId="1" type="noConversion"/>
  </si>
  <si>
    <r>
      <t xml:space="preserve"> - </t>
    </r>
    <r>
      <rPr>
        <sz val="10"/>
        <color theme="1"/>
        <rFont val="細明體"/>
        <family val="2"/>
        <charset val="136"/>
      </rPr>
      <t>此欄位表示</t>
    </r>
    <r>
      <rPr>
        <sz val="10"/>
        <color theme="1"/>
        <rFont val="Arial"/>
        <family val="2"/>
      </rPr>
      <t xml:space="preserve"> Latency Monitor Debug Log </t>
    </r>
    <r>
      <rPr>
        <sz val="10"/>
        <color theme="1"/>
        <rFont val="細明體"/>
        <family val="2"/>
        <charset val="136"/>
      </rPr>
      <t>中的</t>
    </r>
    <r>
      <rPr>
        <sz val="10"/>
        <color theme="1"/>
        <rFont val="Arial"/>
        <family val="2"/>
      </rPr>
      <t xml:space="preserve"> Dword </t>
    </r>
    <r>
      <rPr>
        <sz val="10"/>
        <color theme="1"/>
        <rFont val="細明體"/>
        <family val="2"/>
        <charset val="136"/>
      </rPr>
      <t>數量</t>
    </r>
    <r>
      <rPr>
        <sz val="10"/>
        <color theme="1"/>
        <rFont val="Arial"/>
        <family val="2"/>
      </rPr>
      <t xml:space="preserve">, </t>
    </r>
    <r>
      <rPr>
        <sz val="10"/>
        <color theme="1"/>
        <rFont val="細明體"/>
        <family val="2"/>
        <charset val="136"/>
      </rPr>
      <t>單位為</t>
    </r>
    <r>
      <rPr>
        <sz val="10"/>
        <color theme="1"/>
        <rFont val="Arial"/>
        <family val="2"/>
      </rPr>
      <t xml:space="preserve"> Dword
    </t>
    </r>
    <r>
      <rPr>
        <sz val="10"/>
        <color theme="1"/>
        <rFont val="細明體"/>
        <family val="2"/>
        <charset val="136"/>
      </rPr>
      <t>提供主機判斷</t>
    </r>
    <r>
      <rPr>
        <sz val="10"/>
        <color theme="1"/>
        <rFont val="Arial"/>
        <family val="2"/>
      </rPr>
      <t xml:space="preserve"> Log </t>
    </r>
    <r>
      <rPr>
        <sz val="10"/>
        <color theme="1"/>
        <rFont val="細明體"/>
        <family val="2"/>
        <charset val="136"/>
      </rPr>
      <t>長度與資料解析範圍</t>
    </r>
    <phoneticPr fontId="1" type="noConversion"/>
  </si>
  <si>
    <t>LMDATA-28</t>
    <phoneticPr fontId="1" type="noConversion"/>
  </si>
  <si>
    <t>449 : 448</t>
    <phoneticPr fontId="1" type="noConversion"/>
  </si>
  <si>
    <t>Debug Log Trigger Enable</t>
    <phoneticPr fontId="1" type="noConversion"/>
  </si>
  <si>
    <r>
      <t xml:space="preserve"> - Active Bucket Counter 0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0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</si>
  <si>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1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1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</si>
  <si>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2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2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</si>
  <si>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3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3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</si>
  <si>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t>
    </r>
    <r>
      <rPr>
        <sz val="10"/>
        <color theme="1"/>
        <rFont val="細明體"/>
        <family val="2"/>
        <charset val="136"/>
      </rPr>
      <t>控制哪些計數器可觸發</t>
    </r>
    <r>
      <rPr>
        <sz val="10"/>
        <color theme="1"/>
        <rFont val="Arial"/>
        <family val="2"/>
      </rPr>
      <t xml:space="preserve"> debug log </t>
    </r>
    <r>
      <rPr>
        <sz val="10"/>
        <color theme="1"/>
        <rFont val="細明體"/>
        <family val="2"/>
        <charset val="136"/>
      </rPr>
      <t xml:space="preserve">事件
</t>
    </r>
    <r>
      <rPr>
        <sz val="10"/>
        <color theme="1"/>
        <rFont val="Arial"/>
        <family val="2"/>
      </rPr>
      <t xml:space="preserve"> - </t>
    </r>
    <r>
      <rPr>
        <sz val="10"/>
        <color theme="1"/>
        <rFont val="細明體"/>
        <family val="2"/>
        <charset val="136"/>
      </rPr>
      <t>若設定為</t>
    </r>
    <r>
      <rPr>
        <sz val="10"/>
        <color theme="1"/>
        <rFont val="Arial"/>
        <family val="2"/>
      </rPr>
      <t xml:space="preserve"> 1b, </t>
    </r>
    <r>
      <rPr>
        <sz val="10"/>
        <color theme="1"/>
        <rFont val="細明體"/>
        <family val="2"/>
        <charset val="136"/>
      </rPr>
      <t>當</t>
    </r>
    <r>
      <rPr>
        <sz val="10"/>
        <color theme="1"/>
        <rFont val="Arial"/>
        <family val="2"/>
      </rPr>
      <t xml:space="preserve"> bucket/counter </t>
    </r>
    <r>
      <rPr>
        <sz val="10"/>
        <color theme="1"/>
        <rFont val="細明體"/>
        <family val="2"/>
        <charset val="136"/>
      </rPr>
      <t>組合首次被遞增時</t>
    </r>
    <r>
      <rPr>
        <sz val="10"/>
        <color theme="1"/>
        <rFont val="Arial"/>
        <family val="2"/>
      </rPr>
      <t xml:space="preserve">, </t>
    </r>
    <r>
      <rPr>
        <sz val="10"/>
        <color theme="1"/>
        <rFont val="細明體"/>
        <family val="2"/>
        <charset val="136"/>
      </rPr>
      <t>會觸發</t>
    </r>
    <r>
      <rPr>
        <sz val="10"/>
        <color theme="1"/>
        <rFont val="Arial"/>
        <family val="2"/>
      </rPr>
      <t xml:space="preserve"> debug log
 - </t>
    </r>
    <r>
      <rPr>
        <sz val="10"/>
        <color theme="1"/>
        <rFont val="細明體"/>
        <family val="2"/>
        <charset val="136"/>
      </rPr>
      <t>若設定為</t>
    </r>
    <r>
      <rPr>
        <sz val="10"/>
        <color theme="1"/>
        <rFont val="Arial"/>
        <family val="2"/>
      </rPr>
      <t xml:space="preserve"> 0b, </t>
    </r>
    <r>
      <rPr>
        <sz val="10"/>
        <color theme="1"/>
        <rFont val="細明體"/>
        <family val="2"/>
        <charset val="136"/>
      </rPr>
      <t>當</t>
    </r>
    <r>
      <rPr>
        <sz val="10"/>
        <color theme="1"/>
        <rFont val="Arial"/>
        <family val="2"/>
      </rPr>
      <t xml:space="preserve"> bucket/counter </t>
    </r>
    <r>
      <rPr>
        <sz val="10"/>
        <color theme="1"/>
        <rFont val="細明體"/>
        <family val="2"/>
        <charset val="136"/>
      </rPr>
      <t>組合被遞增時</t>
    </r>
    <r>
      <rPr>
        <sz val="10"/>
        <color theme="1"/>
        <rFont val="Arial"/>
        <family val="2"/>
      </rPr>
      <t xml:space="preserve">, </t>
    </r>
    <r>
      <rPr>
        <sz val="10"/>
        <color theme="1"/>
        <rFont val="細明體"/>
        <family val="2"/>
        <charset val="136"/>
      </rPr>
      <t>不會觸發</t>
    </r>
    <r>
      <rPr>
        <sz val="10"/>
        <color theme="1"/>
        <rFont val="Arial"/>
        <family val="2"/>
      </rPr>
      <t xml:space="preserve"> debug log
 - </t>
    </r>
    <r>
      <rPr>
        <sz val="10"/>
        <color theme="1"/>
        <rFont val="細明體"/>
        <family val="2"/>
        <charset val="136"/>
      </rPr>
      <t>預設值</t>
    </r>
    <r>
      <rPr>
        <sz val="10"/>
        <color theme="1"/>
        <rFont val="Arial"/>
        <family val="2"/>
      </rPr>
      <t xml:space="preserve"> 0000h</t>
    </r>
    <phoneticPr fontId="1" type="noConversion"/>
  </si>
  <si>
    <t>Active Log Enable</t>
    <phoneticPr fontId="1" type="noConversion"/>
  </si>
  <si>
    <t>Log[11]</t>
    <phoneticPr fontId="1" type="noConversion"/>
  </si>
  <si>
    <t>Log[9]</t>
  </si>
  <si>
    <t>Log[8]</t>
  </si>
  <si>
    <t>Log[7]</t>
  </si>
  <si>
    <t>Log[6]</t>
  </si>
  <si>
    <t>Log[5]</t>
  </si>
  <si>
    <t>Log[4]</t>
  </si>
  <si>
    <t>Log[3]</t>
  </si>
  <si>
    <t>Log[2]</t>
  </si>
  <si>
    <t>Log[1]</t>
  </si>
  <si>
    <t>Log[0]</t>
  </si>
  <si>
    <t>Log[10]</t>
    <phoneticPr fontId="1" type="noConversion"/>
  </si>
  <si>
    <t>LMDATA-29</t>
    <phoneticPr fontId="1" type="noConversion"/>
  </si>
  <si>
    <t>451 : 450</t>
    <phoneticPr fontId="1" type="noConversion"/>
  </si>
  <si>
    <t>Debug Log Measured Latency</t>
    <phoneticPr fontId="1" type="noConversion"/>
  </si>
  <si>
    <t>LMDATA-30</t>
    <phoneticPr fontId="1" type="noConversion"/>
  </si>
  <si>
    <t>461 : 460</t>
    <phoneticPr fontId="1" type="noConversion"/>
  </si>
  <si>
    <t>459 : 452</t>
    <phoneticPr fontId="1" type="noConversion"/>
  </si>
  <si>
    <t>Debug Log Latency Stamp</t>
    <phoneticPr fontId="1" type="noConversion"/>
  </si>
  <si>
    <r>
      <t xml:space="preserve"> - </t>
    </r>
    <r>
      <rPr>
        <sz val="10"/>
        <color theme="1"/>
        <rFont val="細明體"/>
        <family val="2"/>
        <charset val="136"/>
      </rPr>
      <t>與此次</t>
    </r>
    <r>
      <rPr>
        <sz val="10"/>
        <color theme="1"/>
        <rFont val="Arial"/>
        <family val="2"/>
      </rPr>
      <t xml:space="preserve"> debug log </t>
    </r>
    <r>
      <rPr>
        <sz val="10"/>
        <color theme="1"/>
        <rFont val="細明體"/>
        <family val="2"/>
        <charset val="136"/>
      </rPr>
      <t>關聯之</t>
    </r>
    <r>
      <rPr>
        <sz val="10"/>
        <color theme="1"/>
        <rFont val="Arial"/>
        <family val="2"/>
      </rPr>
      <t xml:space="preserve"> Latency Stamp, </t>
    </r>
    <r>
      <rPr>
        <sz val="10"/>
        <color theme="1"/>
        <rFont val="細明體"/>
        <family val="2"/>
        <charset val="136"/>
      </rPr>
      <t>採</t>
    </r>
    <r>
      <rPr>
        <sz val="10"/>
        <color theme="1"/>
        <rFont val="Arial"/>
        <family val="2"/>
      </rPr>
      <t xml:space="preserve"> NVMe Timestamp </t>
    </r>
    <r>
      <rPr>
        <sz val="10"/>
        <color theme="1"/>
        <rFont val="細明體"/>
        <family val="2"/>
        <charset val="136"/>
      </rPr>
      <t>資料格式</t>
    </r>
    <phoneticPr fontId="1" type="noConversion"/>
  </si>
  <si>
    <t>LMDATA-31</t>
    <phoneticPr fontId="1" type="noConversion"/>
  </si>
  <si>
    <t>Debug Log Pointer</t>
    <phoneticPr fontId="1" type="noConversion"/>
  </si>
  <si>
    <r>
      <t xml:space="preserve"> - </t>
    </r>
    <r>
      <rPr>
        <sz val="10"/>
        <color theme="1"/>
        <rFont val="細明體"/>
        <family val="2"/>
        <charset val="136"/>
      </rPr>
      <t>若</t>
    </r>
    <r>
      <rPr>
        <sz val="10"/>
        <color theme="1"/>
        <rFont val="Arial"/>
        <family val="2"/>
      </rPr>
      <t xml:space="preserve"> Latency Monitor Debug Telemetry Log </t>
    </r>
    <r>
      <rPr>
        <sz val="10"/>
        <color theme="1"/>
        <rFont val="細明體"/>
        <family val="2"/>
        <charset val="136"/>
      </rPr>
      <t>有效，此欄位設為</t>
    </r>
    <r>
      <rPr>
        <sz val="10"/>
        <color theme="1"/>
        <rFont val="Arial"/>
        <family val="2"/>
      </rPr>
      <t xml:space="preserve"> Cah</t>
    </r>
    <phoneticPr fontId="1" type="noConversion"/>
  </si>
  <si>
    <t>LMDATA-32</t>
    <phoneticPr fontId="1" type="noConversion"/>
  </si>
  <si>
    <t>463 : 462</t>
    <phoneticPr fontId="1" type="noConversion"/>
  </si>
  <si>
    <t>Debug  Counter Trigger Source</t>
    <phoneticPr fontId="1" type="noConversion"/>
  </si>
  <si>
    <r>
      <t xml:space="preserve"> - </t>
    </r>
    <r>
      <rPr>
        <sz val="10"/>
        <color theme="1"/>
        <rFont val="細明體"/>
        <family val="2"/>
        <charset val="136"/>
      </rPr>
      <t>當</t>
    </r>
    <r>
      <rPr>
        <sz val="10"/>
        <color theme="1"/>
        <rFont val="Arial"/>
        <family val="2"/>
      </rPr>
      <t xml:space="preserve"> debug log </t>
    </r>
    <r>
      <rPr>
        <sz val="10"/>
        <color theme="1"/>
        <rFont val="細明體"/>
        <family val="2"/>
        <charset val="136"/>
      </rPr>
      <t>被觸發時</t>
    </r>
    <r>
      <rPr>
        <sz val="10"/>
        <color theme="1"/>
        <rFont val="Arial"/>
        <family val="2"/>
      </rPr>
      <t xml:space="preserve">, </t>
    </r>
    <r>
      <rPr>
        <sz val="10"/>
        <color theme="1"/>
        <rFont val="細明體"/>
        <family val="2"/>
        <charset val="136"/>
      </rPr>
      <t>這是導致觸發的</t>
    </r>
    <r>
      <rPr>
        <sz val="10"/>
        <color theme="1"/>
        <rFont val="Arial"/>
        <family val="2"/>
      </rPr>
      <t xml:space="preserve"> Measured Latency </t>
    </r>
    <r>
      <rPr>
        <sz val="10"/>
        <color theme="1"/>
        <rFont val="細明體"/>
        <family val="2"/>
        <charset val="136"/>
      </rPr>
      <t>數值</t>
    </r>
    <r>
      <rPr>
        <sz val="10"/>
        <color theme="1"/>
        <rFont val="Arial"/>
        <family val="2"/>
      </rPr>
      <t xml:space="preserve">
 - 0000h</t>
    </r>
    <r>
      <rPr>
        <sz val="10"/>
        <color theme="1"/>
        <rFont val="細明體"/>
        <family val="2"/>
        <charset val="136"/>
      </rPr>
      <t>：欄位無效</t>
    </r>
    <r>
      <rPr>
        <sz val="10"/>
        <color theme="1"/>
        <rFont val="Arial"/>
        <family val="2"/>
      </rPr>
      <t xml:space="preserve">
 - 0001h</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- 0002h</t>
    </r>
    <r>
      <rPr>
        <sz val="10"/>
        <color theme="1"/>
        <rFont val="細明體"/>
        <family val="2"/>
        <charset val="136"/>
      </rPr>
      <t>：代表</t>
    </r>
    <r>
      <rPr>
        <sz val="10"/>
        <color theme="1"/>
        <rFont val="Arial"/>
        <family val="2"/>
      </rPr>
      <t xml:space="preserve"> 2 </t>
    </r>
    <r>
      <rPr>
        <sz val="10"/>
        <color theme="1"/>
        <rFont val="細明體"/>
        <family val="2"/>
        <charset val="136"/>
      </rPr>
      <t>毫秒</t>
    </r>
    <r>
      <rPr>
        <sz val="10"/>
        <color theme="1"/>
        <rFont val="Arial"/>
        <family val="2"/>
      </rPr>
      <t xml:space="preserve">
 - FFFFh</t>
    </r>
    <r>
      <rPr>
        <sz val="10"/>
        <color theme="1"/>
        <rFont val="細明體"/>
        <family val="2"/>
        <charset val="136"/>
      </rPr>
      <t>：延遲值達最大飽和</t>
    </r>
    <phoneticPr fontId="1" type="noConversion"/>
  </si>
  <si>
    <r>
      <t xml:space="preserve"> - </t>
    </r>
    <r>
      <rPr>
        <sz val="10"/>
        <color theme="1"/>
        <rFont val="細明體"/>
        <family val="2"/>
        <charset val="136"/>
      </rPr>
      <t>當本欄的某一</t>
    </r>
    <r>
      <rPr>
        <sz val="10"/>
        <color theme="1"/>
        <rFont val="Arial"/>
        <family val="2"/>
      </rPr>
      <t xml:space="preserve"> bit </t>
    </r>
    <r>
      <rPr>
        <sz val="10"/>
        <color theme="1"/>
        <rFont val="細明體"/>
        <family val="2"/>
        <charset val="136"/>
      </rPr>
      <t>設為</t>
    </r>
    <r>
      <rPr>
        <sz val="10"/>
        <color theme="1"/>
        <rFont val="Arial"/>
        <family val="2"/>
      </rPr>
      <t xml:space="preserve"> 1b, </t>
    </r>
    <r>
      <rPr>
        <sz val="10"/>
        <color theme="1"/>
        <rFont val="細明體"/>
        <family val="2"/>
        <charset val="136"/>
      </rPr>
      <t>表示</t>
    </r>
    <r>
      <rPr>
        <sz val="10"/>
        <color theme="1"/>
        <rFont val="Arial"/>
        <family val="2"/>
      </rPr>
      <t xml:space="preserve"> Debug Log </t>
    </r>
    <r>
      <rPr>
        <sz val="10"/>
        <color theme="1"/>
        <rFont val="細明體"/>
        <family val="2"/>
        <charset val="136"/>
      </rPr>
      <t>有效</t>
    </r>
    <r>
      <rPr>
        <sz val="10"/>
        <color theme="1"/>
        <rFont val="Arial"/>
        <family val="2"/>
      </rPr>
      <t xml:space="preserve">, </t>
    </r>
    <r>
      <rPr>
        <sz val="10"/>
        <color theme="1"/>
        <rFont val="細明體"/>
        <family val="2"/>
        <charset val="136"/>
      </rPr>
      <t>且此</t>
    </r>
    <r>
      <rPr>
        <sz val="10"/>
        <color theme="1"/>
        <rFont val="Arial"/>
        <family val="2"/>
      </rPr>
      <t xml:space="preserve"> bit </t>
    </r>
    <r>
      <rPr>
        <sz val="10"/>
        <color theme="1"/>
        <rFont val="細明體"/>
        <family val="2"/>
        <charset val="136"/>
      </rPr>
      <t>對應的</t>
    </r>
    <r>
      <rPr>
        <sz val="10"/>
        <color theme="1"/>
        <rFont val="Arial"/>
        <family val="2"/>
      </rPr>
      <t xml:space="preserve"> counter </t>
    </r>
    <r>
      <rPr>
        <sz val="10"/>
        <color theme="1"/>
        <rFont val="細明體"/>
        <family val="2"/>
        <charset val="136"/>
      </rPr>
      <t>觸發了</t>
    </r>
    <r>
      <rPr>
        <sz val="10"/>
        <color theme="1"/>
        <rFont val="Arial"/>
        <family val="2"/>
      </rPr>
      <t xml:space="preserve"> 
    debug log, </t>
    </r>
    <r>
      <rPr>
        <sz val="10"/>
        <color theme="1"/>
        <rFont val="細明體"/>
        <family val="2"/>
        <charset val="136"/>
      </rPr>
      <t>當為</t>
    </r>
    <r>
      <rPr>
        <sz val="10"/>
        <color theme="1"/>
        <rFont val="Arial"/>
        <family val="2"/>
      </rPr>
      <t xml:space="preserve"> 0b, </t>
    </r>
    <r>
      <rPr>
        <sz val="10"/>
        <color theme="1"/>
        <rFont val="細明體"/>
        <family val="2"/>
        <charset val="136"/>
      </rPr>
      <t>表示沒有</t>
    </r>
    <r>
      <rPr>
        <sz val="10"/>
        <color theme="1"/>
        <rFont val="Arial"/>
        <family val="2"/>
      </rPr>
      <t xml:space="preserve"> counter </t>
    </r>
    <r>
      <rPr>
        <sz val="10"/>
        <color theme="1"/>
        <rFont val="細明體"/>
        <family val="2"/>
        <charset val="136"/>
      </rPr>
      <t>觸發，</t>
    </r>
    <r>
      <rPr>
        <sz val="10"/>
        <color theme="1"/>
        <rFont val="Arial"/>
        <family val="2"/>
      </rPr>
      <t xml:space="preserve">debug log </t>
    </r>
    <r>
      <rPr>
        <sz val="10"/>
        <color theme="1"/>
        <rFont val="細明體"/>
        <family val="2"/>
        <charset val="136"/>
      </rPr>
      <t>不有效</t>
    </r>
    <r>
      <rPr>
        <sz val="10"/>
        <color theme="1"/>
        <rFont val="Arial"/>
        <family val="2"/>
      </rPr>
      <t xml:space="preserve">
 - </t>
    </r>
    <r>
      <rPr>
        <sz val="10"/>
        <color theme="1"/>
        <rFont val="細明體"/>
        <family val="2"/>
        <charset val="136"/>
      </rPr>
      <t>此欄最多只能有一個</t>
    </r>
    <r>
      <rPr>
        <sz val="10"/>
        <color theme="1"/>
        <rFont val="Arial"/>
        <family val="2"/>
      </rPr>
      <t xml:space="preserve"> bit </t>
    </r>
    <r>
      <rPr>
        <sz val="10"/>
        <color theme="1"/>
        <rFont val="細明體"/>
        <family val="2"/>
        <charset val="136"/>
      </rPr>
      <t>為</t>
    </r>
    <r>
      <rPr>
        <sz val="10"/>
        <color theme="1"/>
        <rFont val="Arial"/>
        <family val="2"/>
      </rPr>
      <t xml:space="preserve"> 1</t>
    </r>
    <r>
      <rPr>
        <sz val="10"/>
        <color theme="1"/>
        <rFont val="細明體"/>
        <family val="2"/>
        <charset val="136"/>
      </rPr>
      <t>，禁止同時設多個</t>
    </r>
    <r>
      <rPr>
        <sz val="10"/>
        <color theme="1"/>
        <rFont val="Arial"/>
        <family val="2"/>
      </rPr>
      <t xml:space="preserve"> bit
 - </t>
    </r>
    <r>
      <rPr>
        <sz val="10"/>
        <color theme="1"/>
        <rFont val="細明體"/>
        <family val="2"/>
        <charset val="136"/>
      </rPr>
      <t>若等於</t>
    </r>
    <r>
      <rPr>
        <sz val="10"/>
        <color theme="1"/>
        <rFont val="Arial"/>
        <family val="2"/>
      </rPr>
      <t xml:space="preserve"> 0b, </t>
    </r>
    <r>
      <rPr>
        <sz val="10"/>
        <color theme="1"/>
        <rFont val="細明體"/>
        <family val="2"/>
        <charset val="136"/>
      </rPr>
      <t>則</t>
    </r>
    <r>
      <rPr>
        <sz val="10"/>
        <color theme="1"/>
        <rFont val="Arial"/>
        <family val="2"/>
      </rPr>
      <t xml:space="preserve"> Debug Log Latency</t>
    </r>
    <r>
      <rPr>
        <sz val="10"/>
        <color theme="1"/>
        <rFont val="細明體"/>
        <family val="2"/>
        <charset val="136"/>
      </rPr>
      <t>、</t>
    </r>
    <r>
      <rPr>
        <sz val="10"/>
        <color theme="1"/>
        <rFont val="Arial"/>
        <family val="2"/>
      </rPr>
      <t>Debug Log Latency Stamp</t>
    </r>
    <r>
      <rPr>
        <sz val="10"/>
        <color theme="1"/>
        <rFont val="細明體"/>
        <family val="2"/>
        <charset val="136"/>
      </rPr>
      <t>、</t>
    </r>
    <r>
      <rPr>
        <sz val="10"/>
        <color theme="1"/>
        <rFont val="Arial"/>
        <family val="2"/>
      </rPr>
      <t xml:space="preserve">Debug Log Pointer 
    </t>
    </r>
    <r>
      <rPr>
        <sz val="10"/>
        <color theme="1"/>
        <rFont val="細明體"/>
        <family val="2"/>
        <charset val="136"/>
      </rPr>
      <t>與</t>
    </r>
    <r>
      <rPr>
        <sz val="10"/>
        <color theme="1"/>
        <rFont val="Arial"/>
        <family val="2"/>
      </rPr>
      <t xml:space="preserve"> Debug Counter Trigger Source </t>
    </r>
    <r>
      <rPr>
        <sz val="10"/>
        <color theme="1"/>
        <rFont val="細明體"/>
        <family val="2"/>
        <charset val="136"/>
      </rPr>
      <t xml:space="preserve">欄位皆視為無效
</t>
    </r>
    <r>
      <rPr>
        <sz val="10"/>
        <color theme="1"/>
        <rFont val="Arial"/>
        <family val="2"/>
      </rPr>
      <t xml:space="preserve"> - </t>
    </r>
    <r>
      <rPr>
        <sz val="10"/>
        <color theme="1"/>
        <rFont val="細明體"/>
        <family val="2"/>
        <charset val="136"/>
      </rPr>
      <t>如果</t>
    </r>
    <r>
      <rPr>
        <sz val="10"/>
        <color theme="1"/>
        <rFont val="Arial"/>
        <family val="2"/>
      </rPr>
      <t xml:space="preserve"> debug log </t>
    </r>
    <r>
      <rPr>
        <sz val="10"/>
        <color theme="1"/>
        <rFont val="細明體"/>
        <family val="2"/>
        <charset val="136"/>
      </rPr>
      <t>已被清除</t>
    </r>
    <r>
      <rPr>
        <sz val="10"/>
        <color theme="1"/>
        <rFont val="Arial"/>
        <family val="2"/>
      </rPr>
      <t xml:space="preserve">, </t>
    </r>
    <r>
      <rPr>
        <sz val="10"/>
        <color theme="1"/>
        <rFont val="細明體"/>
        <family val="2"/>
        <charset val="136"/>
      </rPr>
      <t>則此欄位必須歸零</t>
    </r>
    <phoneticPr fontId="1" type="noConversion"/>
  </si>
  <si>
    <t>Debug Counter
Trigger Source</t>
    <phoneticPr fontId="1" type="noConversion"/>
  </si>
  <si>
    <t>[11]</t>
  </si>
  <si>
    <t>[10]</t>
  </si>
  <si>
    <t>[9]</t>
  </si>
  <si>
    <t>[8]</t>
  </si>
  <si>
    <t>[7]</t>
  </si>
  <si>
    <t>[6]</t>
  </si>
  <si>
    <t>[5]</t>
  </si>
  <si>
    <t>[4]</t>
  </si>
  <si>
    <t>[3]</t>
  </si>
  <si>
    <t>[2]</t>
  </si>
  <si>
    <t>[1]</t>
  </si>
  <si>
    <t>[0]</t>
  </si>
  <si>
    <t>LMDATA-33</t>
    <phoneticPr fontId="1" type="noConversion"/>
  </si>
  <si>
    <t>Debug Log Stamp Units</t>
    <phoneticPr fontId="1" type="noConversion"/>
  </si>
  <si>
    <t>7 : 1</t>
    <phoneticPr fontId="1" type="noConversion"/>
  </si>
  <si>
    <r>
      <t xml:space="preserve"> - </t>
    </r>
    <r>
      <rPr>
        <sz val="10"/>
        <color theme="1"/>
        <rFont val="細明體"/>
        <family val="2"/>
        <charset val="136"/>
      </rPr>
      <t>若設為</t>
    </r>
    <r>
      <rPr>
        <sz val="10"/>
        <color theme="1"/>
        <rFont val="Arial"/>
        <family val="2"/>
      </rPr>
      <t xml:space="preserve"> 1b: Debug Latency Stamp </t>
    </r>
    <r>
      <rPr>
        <sz val="10"/>
        <color theme="1"/>
        <rFont val="細明體"/>
        <family val="2"/>
        <charset val="136"/>
      </rPr>
      <t>是根據裝置收到</t>
    </r>
    <r>
      <rPr>
        <sz val="10"/>
        <color theme="1"/>
        <rFont val="Arial"/>
        <family val="2"/>
      </rPr>
      <t xml:space="preserve"> NVMe 
    Timestamp </t>
    </r>
    <r>
      <rPr>
        <sz val="10"/>
        <color theme="1"/>
        <rFont val="細明體"/>
        <family val="2"/>
        <charset val="136"/>
      </rPr>
      <t>後加上偏移量而得</t>
    </r>
    <r>
      <rPr>
        <sz val="10"/>
        <color theme="1"/>
        <rFont val="Arial"/>
        <family val="2"/>
      </rPr>
      <t xml:space="preserve">
 - </t>
    </r>
    <r>
      <rPr>
        <sz val="10"/>
        <color theme="1"/>
        <rFont val="細明體"/>
        <family val="2"/>
        <charset val="136"/>
      </rPr>
      <t>若設為</t>
    </r>
    <r>
      <rPr>
        <sz val="10"/>
        <color theme="1"/>
        <rFont val="Arial"/>
        <family val="2"/>
      </rPr>
      <t xml:space="preserve"> 0b: Debug Latency Stamp </t>
    </r>
    <r>
      <rPr>
        <sz val="10"/>
        <color theme="1"/>
        <rFont val="細明體"/>
        <family val="2"/>
        <charset val="136"/>
      </rPr>
      <t>是基於上</t>
    </r>
    <r>
      <rPr>
        <sz val="10"/>
        <color theme="1"/>
        <rFont val="Arial"/>
        <family val="2"/>
      </rPr>
      <t xml:space="preserve"> Power On Hours
    </t>
    </r>
    <r>
      <rPr>
        <sz val="10"/>
        <color theme="1"/>
        <rFont val="細明體"/>
        <family val="2"/>
        <charset val="136"/>
      </rPr>
      <t>因為當時未收到</t>
    </r>
    <r>
      <rPr>
        <sz val="10"/>
        <color theme="1"/>
        <rFont val="Arial"/>
        <family val="2"/>
      </rPr>
      <t xml:space="preserve"> NVMe Timestamp</t>
    </r>
    <r>
      <rPr>
        <sz val="10"/>
        <color theme="1"/>
        <rFont val="細明體"/>
        <family val="2"/>
        <charset val="136"/>
      </rPr>
      <t>。</t>
    </r>
    <phoneticPr fontId="1" type="noConversion"/>
  </si>
  <si>
    <t>LMDATA-34</t>
    <phoneticPr fontId="1" type="noConversion"/>
  </si>
  <si>
    <t>493 : 465</t>
    <phoneticPr fontId="1" type="noConversion"/>
  </si>
  <si>
    <t>LMDATA-35</t>
    <phoneticPr fontId="1" type="noConversion"/>
  </si>
  <si>
    <t xml:space="preserve"> - Log revision, shall be set to 0004h</t>
    <phoneticPr fontId="1" type="noConversion"/>
  </si>
  <si>
    <t xml:space="preserve"> - Log Page GUID, shall be set to 85D45E58D4E643709C6C84D08CC07A92h.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</si>
</sst>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6">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4" borderId="12"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29" t="s">
        <v>1</v>
      </c>
      <c r="B2" s="12" t="str">
        <f>HYPERLINK("#C11", "Overview")</f>
        <v>Overview</v>
      </c>
    </row>
    <row r="3" spans="1:7" ht="24.95" customHeight="1">
      <c r="A3" s="29"/>
      <c r="B3" s="12" t="str">
        <f>HYPERLINK("#C14", "NVMe Reset Supported")</f>
        <v>NVMe Reset Supported</v>
      </c>
    </row>
    <row r="4" spans="1:7" ht="21.95" customHeight="1">
      <c r="A4" s="29"/>
      <c r="B4" s="12" t="str">
        <f>HYPERLINK("#C16", "NVMe Controller Configuration and Behaviour")</f>
        <v>NVMe Controller Configuration and Behaviour</v>
      </c>
    </row>
    <row r="5" spans="1:7" ht="21.95" customHeight="1">
      <c r="A5" s="29"/>
      <c r="B5" s="12" t="str">
        <f>HYPERLINK("#C36", "NVMe Admin Command Set")</f>
        <v>NVMe Admin Command Set</v>
      </c>
    </row>
    <row r="6" spans="1:7" ht="21.95" customHeight="1">
      <c r="A6" s="29"/>
      <c r="B6" s="12" t="str">
        <f>HYPERLINK("#C61", "Namespace Management/Attachment Commands")</f>
        <v>Namespace Management/Attachment Commands</v>
      </c>
    </row>
    <row r="7" spans="1:7" ht="21.95" customHeight="1">
      <c r="A7" s="29"/>
      <c r="B7" s="12" t="str">
        <f>HYPERLINK("#C75", "Namespace Utilization(NUSE)")</f>
        <v>Namespace Utilization(NUSE)</v>
      </c>
    </row>
    <row r="8" spans="1:7" ht="21.95" customHeight="1">
      <c r="A8" s="29"/>
      <c r="B8" s="12" t="str">
        <f>HYPERLINK("#C76", "UUID for DSSD Specific Information")</f>
        <v>UUID for DSSD Specific Information</v>
      </c>
    </row>
    <row r="9" spans="1:7" ht="21.95" customHeight="1">
      <c r="A9" s="29"/>
      <c r="B9" s="12" t="str">
        <f>HYPERLINK("#C82", "NVMe I/O Commend Set")</f>
        <v>NVMe I/O Commend Set</v>
      </c>
    </row>
    <row r="10" spans="1:7" ht="21.95" customHeight="1">
      <c r="C10" s="3" t="s">
        <v>1</v>
      </c>
      <c r="D10" s="3" t="s">
        <v>2</v>
      </c>
      <c r="E10" s="50" t="s">
        <v>11</v>
      </c>
      <c r="F10" s="50"/>
      <c r="G10" s="50"/>
    </row>
    <row r="11" spans="1:7" ht="21.95" customHeight="1">
      <c r="C11" s="34" t="s">
        <v>3</v>
      </c>
      <c r="D11" s="8" t="s">
        <v>4</v>
      </c>
      <c r="E11" s="51" t="s">
        <v>12</v>
      </c>
      <c r="F11" s="51"/>
      <c r="G11" s="51"/>
    </row>
    <row r="12" spans="1:7" ht="21.95" customHeight="1">
      <c r="C12" s="34"/>
      <c r="D12" s="8" t="s">
        <v>5</v>
      </c>
      <c r="E12" s="51"/>
      <c r="F12" s="51"/>
      <c r="G12" s="51"/>
    </row>
    <row r="13" spans="1:7" ht="21.95" customHeight="1">
      <c r="C13" s="34"/>
      <c r="D13" s="9" t="s">
        <v>6</v>
      </c>
      <c r="E13" s="47" t="s">
        <v>13</v>
      </c>
      <c r="F13" s="48"/>
      <c r="G13" s="49"/>
    </row>
    <row r="14" spans="1:7" ht="16.5" customHeight="1">
      <c r="C14" s="35" t="s">
        <v>7</v>
      </c>
      <c r="D14" s="6" t="s">
        <v>8</v>
      </c>
      <c r="E14" s="52" t="s">
        <v>14</v>
      </c>
      <c r="F14" s="53"/>
      <c r="G14" s="54"/>
    </row>
    <row r="15" spans="1:7" ht="16.5" customHeight="1">
      <c r="C15" s="35"/>
      <c r="D15" s="6" t="s">
        <v>9</v>
      </c>
      <c r="E15" s="52" t="s">
        <v>15</v>
      </c>
      <c r="F15" s="53"/>
      <c r="G15" s="54"/>
    </row>
    <row r="16" spans="1:7" ht="21.95" customHeight="1">
      <c r="C16" s="33" t="s">
        <v>10</v>
      </c>
      <c r="D16" s="9" t="str">
        <f t="shared" ref="D16:D35" si="0">"NVMe-CFG-" &amp; ROW() - 15</f>
        <v>NVMe-CFG-1</v>
      </c>
      <c r="E16" s="47" t="s">
        <v>16</v>
      </c>
      <c r="F16" s="48"/>
      <c r="G16" s="49"/>
    </row>
    <row r="17" spans="3:7" ht="21.95" customHeight="1">
      <c r="C17" s="33"/>
      <c r="D17" s="9" t="str">
        <f t="shared" si="0"/>
        <v>NVMe-CFG-2</v>
      </c>
      <c r="E17" s="47" t="s">
        <v>17</v>
      </c>
      <c r="F17" s="48"/>
      <c r="G17" s="49"/>
    </row>
    <row r="18" spans="3:7" ht="21.95" customHeight="1">
      <c r="C18" s="33"/>
      <c r="D18" s="9" t="str">
        <f t="shared" si="0"/>
        <v>NVMe-CFG-3</v>
      </c>
      <c r="E18" s="47" t="s">
        <v>18</v>
      </c>
      <c r="F18" s="48"/>
      <c r="G18" s="49"/>
    </row>
    <row r="19" spans="3:7" ht="21.95" customHeight="1">
      <c r="C19" s="33"/>
      <c r="D19" s="9" t="str">
        <f t="shared" si="0"/>
        <v>NVMe-CFG-4</v>
      </c>
      <c r="E19" s="47" t="s">
        <v>19</v>
      </c>
      <c r="F19" s="48"/>
      <c r="G19" s="49"/>
    </row>
    <row r="20" spans="3:7" ht="21.95" customHeight="1">
      <c r="C20" s="33"/>
      <c r="D20" s="9" t="str">
        <f t="shared" si="0"/>
        <v>NVMe-CFG-5</v>
      </c>
      <c r="E20" s="47" t="s">
        <v>20</v>
      </c>
      <c r="F20" s="48"/>
      <c r="G20" s="49"/>
    </row>
    <row r="21" spans="3:7" ht="21.95" customHeight="1">
      <c r="C21" s="33"/>
      <c r="D21" s="9" t="str">
        <f t="shared" si="0"/>
        <v>NVMe-CFG-6</v>
      </c>
      <c r="E21" s="47" t="s">
        <v>21</v>
      </c>
      <c r="F21" s="48"/>
      <c r="G21" s="49"/>
    </row>
    <row r="22" spans="3:7" ht="21.95" customHeight="1">
      <c r="C22" s="33"/>
      <c r="D22" s="9" t="str">
        <f t="shared" si="0"/>
        <v>NVMe-CFG-7</v>
      </c>
      <c r="E22" s="47" t="s">
        <v>22</v>
      </c>
      <c r="F22" s="48"/>
      <c r="G22" s="49"/>
    </row>
    <row r="23" spans="3:7" ht="44.1" customHeight="1">
      <c r="C23" s="33"/>
      <c r="D23" s="9" t="str">
        <f t="shared" si="0"/>
        <v>NVMe-CFG-8</v>
      </c>
      <c r="E23" s="51" t="s">
        <v>62</v>
      </c>
      <c r="F23" s="51"/>
      <c r="G23" s="51"/>
    </row>
    <row r="24" spans="3:7" ht="24.95" customHeight="1">
      <c r="C24" s="33"/>
      <c r="D24" s="9" t="str">
        <f t="shared" si="0"/>
        <v>NVMe-CFG-9</v>
      </c>
      <c r="E24" s="47" t="s">
        <v>23</v>
      </c>
      <c r="F24" s="48"/>
      <c r="G24" s="49"/>
    </row>
    <row r="25" spans="3:7" ht="24.95" customHeight="1">
      <c r="C25" s="33"/>
      <c r="D25" s="9" t="str">
        <f t="shared" si="0"/>
        <v>NVMe-CFG-10</v>
      </c>
      <c r="E25" s="55" t="s">
        <v>24</v>
      </c>
      <c r="F25" s="55"/>
      <c r="G25" s="55"/>
    </row>
    <row r="26" spans="3:7" ht="44.1" customHeight="1">
      <c r="C26" s="33"/>
      <c r="D26" s="9" t="str">
        <f t="shared" si="0"/>
        <v>NVMe-CFG-11</v>
      </c>
      <c r="E26" s="51" t="s">
        <v>25</v>
      </c>
      <c r="F26" s="51"/>
      <c r="G26" s="51"/>
    </row>
    <row r="27" spans="3:7" ht="24.95" customHeight="1">
      <c r="C27" s="33"/>
      <c r="D27" s="9" t="str">
        <f t="shared" si="0"/>
        <v>NVMe-CFG-12</v>
      </c>
      <c r="E27" s="55" t="s">
        <v>26</v>
      </c>
      <c r="F27" s="55"/>
      <c r="G27" s="55"/>
    </row>
    <row r="28" spans="3:7" ht="24.95" customHeight="1">
      <c r="C28" s="33"/>
      <c r="D28" s="9" t="str">
        <f t="shared" si="0"/>
        <v>NVMe-CFG-13</v>
      </c>
      <c r="E28" s="55" t="s">
        <v>27</v>
      </c>
      <c r="F28" s="55"/>
      <c r="G28" s="55"/>
    </row>
    <row r="29" spans="3:7" ht="24.95" customHeight="1">
      <c r="C29" s="33"/>
      <c r="D29" s="9" t="str">
        <f t="shared" si="0"/>
        <v>NVMe-CFG-14</v>
      </c>
      <c r="E29" s="55" t="s">
        <v>28</v>
      </c>
      <c r="F29" s="55"/>
      <c r="G29" s="55"/>
    </row>
    <row r="30" spans="3:7" ht="24.95" customHeight="1">
      <c r="C30" s="33"/>
      <c r="D30" s="9" t="str">
        <f t="shared" si="0"/>
        <v>NVMe-CFG-15</v>
      </c>
      <c r="E30" s="55" t="s">
        <v>29</v>
      </c>
      <c r="F30" s="55"/>
      <c r="G30" s="55"/>
    </row>
    <row r="31" spans="3:7" ht="24.95" customHeight="1">
      <c r="C31" s="33"/>
      <c r="D31" s="9" t="str">
        <f t="shared" si="0"/>
        <v>NVMe-CFG-16</v>
      </c>
      <c r="E31" s="55" t="s">
        <v>30</v>
      </c>
      <c r="F31" s="55"/>
      <c r="G31" s="55"/>
    </row>
    <row r="32" spans="3:7" ht="24.95" customHeight="1">
      <c r="C32" s="33"/>
      <c r="D32" s="9" t="str">
        <f t="shared" si="0"/>
        <v>NVMe-CFG-17</v>
      </c>
      <c r="E32" s="55" t="s">
        <v>31</v>
      </c>
      <c r="F32" s="55"/>
      <c r="G32" s="55"/>
    </row>
    <row r="33" spans="3:7" ht="24.95" customHeight="1">
      <c r="C33" s="33"/>
      <c r="D33" s="9" t="str">
        <f t="shared" si="0"/>
        <v>NVMe-CFG-18</v>
      </c>
      <c r="E33" s="55" t="s">
        <v>32</v>
      </c>
      <c r="F33" s="55"/>
      <c r="G33" s="55"/>
    </row>
    <row r="34" spans="3:7" ht="24.95" customHeight="1">
      <c r="C34" s="33"/>
      <c r="D34" s="9" t="str">
        <f t="shared" si="0"/>
        <v>NVMe-CFG-19</v>
      </c>
      <c r="E34" s="55" t="s">
        <v>33</v>
      </c>
      <c r="F34" s="55"/>
      <c r="G34" s="55"/>
    </row>
    <row r="35" spans="3:7" ht="24.95" customHeight="1">
      <c r="C35" s="33"/>
      <c r="D35" s="9" t="str">
        <f t="shared" si="0"/>
        <v>NVMe-CFG-20</v>
      </c>
      <c r="E35" s="55" t="s">
        <v>34</v>
      </c>
      <c r="F35" s="55"/>
      <c r="G35" s="55"/>
    </row>
    <row r="36" spans="3:7" ht="24.95" customHeight="1">
      <c r="C36" s="35" t="s">
        <v>35</v>
      </c>
      <c r="D36" s="6" t="b">
        <f>'NVMe Pt.2'!D9="NVMe-AD-" &amp; ROW() - 35</f>
        <v>0</v>
      </c>
      <c r="E36" s="41" t="s">
        <v>36</v>
      </c>
      <c r="F36" s="41"/>
      <c r="G36" s="41"/>
    </row>
    <row r="37" spans="3:7" ht="60" customHeight="1">
      <c r="C37" s="35"/>
      <c r="D37" s="6" t="str">
        <f t="shared" ref="D37:D60" si="1">"NVMe-AD-" &amp; ROW() - 35</f>
        <v>NVMe-AD-2</v>
      </c>
      <c r="E37" s="42" t="s">
        <v>63</v>
      </c>
      <c r="F37" s="42"/>
      <c r="G37" s="42"/>
    </row>
    <row r="38" spans="3:7" ht="24.95" customHeight="1">
      <c r="C38" s="35"/>
      <c r="D38" s="6" t="str">
        <f t="shared" si="1"/>
        <v>NVMe-AD-3</v>
      </c>
      <c r="E38" s="41" t="s">
        <v>38</v>
      </c>
      <c r="F38" s="41"/>
      <c r="G38" s="41"/>
    </row>
    <row r="39" spans="3:7" ht="24.95" customHeight="1">
      <c r="C39" s="35"/>
      <c r="D39" s="6" t="str">
        <f t="shared" si="1"/>
        <v>NVMe-AD-4</v>
      </c>
      <c r="E39" s="41" t="s">
        <v>37</v>
      </c>
      <c r="F39" s="41"/>
      <c r="G39" s="41"/>
    </row>
    <row r="40" spans="3:7" ht="24.95" customHeight="1">
      <c r="C40" s="35"/>
      <c r="D40" s="6" t="str">
        <f t="shared" si="1"/>
        <v>NVMe-AD-5</v>
      </c>
      <c r="E40" s="41" t="s">
        <v>39</v>
      </c>
      <c r="F40" s="41"/>
      <c r="G40" s="41"/>
    </row>
    <row r="41" spans="3:7" ht="60" customHeight="1">
      <c r="C41" s="35"/>
      <c r="D41" s="6" t="str">
        <f t="shared" si="1"/>
        <v>NVMe-AD-6</v>
      </c>
      <c r="E41" s="42" t="s">
        <v>40</v>
      </c>
      <c r="F41" s="42"/>
      <c r="G41" s="42"/>
    </row>
    <row r="42" spans="3:7" ht="24.95" customHeight="1">
      <c r="C42" s="35"/>
      <c r="D42" s="6" t="str">
        <f t="shared" si="1"/>
        <v>NVMe-AD-7</v>
      </c>
      <c r="E42" s="41" t="s">
        <v>41</v>
      </c>
      <c r="F42" s="41"/>
      <c r="G42" s="41"/>
    </row>
    <row r="43" spans="3:7" ht="81" customHeight="1">
      <c r="C43" s="35"/>
      <c r="D43" s="6" t="str">
        <f t="shared" si="1"/>
        <v>NVMe-AD-8</v>
      </c>
      <c r="E43" s="42" t="s">
        <v>61</v>
      </c>
      <c r="F43" s="42"/>
      <c r="G43" s="42"/>
    </row>
    <row r="44" spans="3:7" ht="24.95" customHeight="1">
      <c r="C44" s="35"/>
      <c r="D44" s="6" t="str">
        <f t="shared" si="1"/>
        <v>NVMe-AD-9</v>
      </c>
      <c r="E44" s="41" t="s">
        <v>43</v>
      </c>
      <c r="F44" s="41"/>
      <c r="G44" s="41"/>
    </row>
    <row r="45" spans="3:7" ht="24.95" customHeight="1">
      <c r="C45" s="35"/>
      <c r="D45" s="6" t="str">
        <f t="shared" si="1"/>
        <v>NVMe-AD-10</v>
      </c>
      <c r="E45" s="41" t="s">
        <v>42</v>
      </c>
      <c r="F45" s="41"/>
      <c r="G45" s="41"/>
    </row>
    <row r="46" spans="3:7" ht="24.95" customHeight="1">
      <c r="C46" s="35"/>
      <c r="D46" s="6" t="str">
        <f t="shared" si="1"/>
        <v>NVMe-AD-11</v>
      </c>
      <c r="E46" s="41" t="s">
        <v>44</v>
      </c>
      <c r="F46" s="41"/>
      <c r="G46" s="41"/>
    </row>
    <row r="47" spans="3:7" ht="24.95" customHeight="1">
      <c r="C47" s="35"/>
      <c r="D47" s="6" t="str">
        <f t="shared" si="1"/>
        <v>NVMe-AD-12</v>
      </c>
      <c r="E47" s="41" t="s">
        <v>45</v>
      </c>
      <c r="F47" s="41"/>
      <c r="G47" s="41"/>
    </row>
    <row r="48" spans="3:7" ht="24.95" customHeight="1">
      <c r="C48" s="35"/>
      <c r="D48" s="6" t="str">
        <f t="shared" si="1"/>
        <v>NVMe-AD-13</v>
      </c>
      <c r="E48" s="41" t="s">
        <v>47</v>
      </c>
      <c r="F48" s="41"/>
      <c r="G48" s="41"/>
    </row>
    <row r="49" spans="3:7" ht="24.95" customHeight="1">
      <c r="C49" s="35"/>
      <c r="D49" s="6" t="str">
        <f t="shared" si="1"/>
        <v>NVMe-AD-14</v>
      </c>
      <c r="E49" s="41" t="s">
        <v>48</v>
      </c>
      <c r="F49" s="41"/>
      <c r="G49" s="41"/>
    </row>
    <row r="50" spans="3:7" ht="24.95" customHeight="1">
      <c r="C50" s="35"/>
      <c r="D50" s="6" t="str">
        <f t="shared" si="1"/>
        <v>NVMe-AD-15</v>
      </c>
      <c r="E50" s="41" t="s">
        <v>49</v>
      </c>
      <c r="F50" s="41"/>
      <c r="G50" s="41"/>
    </row>
    <row r="51" spans="3:7" ht="24.95" customHeight="1">
      <c r="C51" s="35"/>
      <c r="D51" s="6" t="str">
        <f t="shared" si="1"/>
        <v>NVMe-AD-16</v>
      </c>
      <c r="E51" s="41" t="s">
        <v>50</v>
      </c>
      <c r="F51" s="41"/>
      <c r="G51" s="41"/>
    </row>
    <row r="52" spans="3:7" ht="35.1" customHeight="1">
      <c r="C52" s="35"/>
      <c r="D52" s="6" t="str">
        <f t="shared" si="1"/>
        <v>NVMe-AD-17</v>
      </c>
      <c r="E52" s="42" t="s">
        <v>58</v>
      </c>
      <c r="F52" s="42"/>
      <c r="G52" s="42"/>
    </row>
    <row r="53" spans="3:7" ht="24.95" customHeight="1">
      <c r="C53" s="35"/>
      <c r="D53" s="6" t="str">
        <f t="shared" si="1"/>
        <v>NVMe-AD-18</v>
      </c>
      <c r="E53" s="41" t="s">
        <v>51</v>
      </c>
      <c r="F53" s="41"/>
      <c r="G53" s="41"/>
    </row>
    <row r="54" spans="3:7" ht="45" customHeight="1">
      <c r="C54" s="35"/>
      <c r="D54" s="6" t="str">
        <f t="shared" si="1"/>
        <v>NVMe-AD-19</v>
      </c>
      <c r="E54" s="42" t="s">
        <v>60</v>
      </c>
      <c r="F54" s="42"/>
      <c r="G54" s="42"/>
    </row>
    <row r="55" spans="3:7" ht="24.95" customHeight="1">
      <c r="C55" s="35"/>
      <c r="D55" s="6" t="str">
        <f t="shared" si="1"/>
        <v>NVMe-AD-20</v>
      </c>
      <c r="E55" s="41" t="s">
        <v>46</v>
      </c>
      <c r="F55" s="41"/>
      <c r="G55" s="41"/>
    </row>
    <row r="56" spans="3:7" ht="45" customHeight="1">
      <c r="C56" s="35"/>
      <c r="D56" s="6" t="str">
        <f t="shared" si="1"/>
        <v>NVMe-AD-21</v>
      </c>
      <c r="E56" s="42" t="s">
        <v>57</v>
      </c>
      <c r="F56" s="42"/>
      <c r="G56" s="42"/>
    </row>
    <row r="57" spans="3:7" ht="45" customHeight="1">
      <c r="C57" s="35"/>
      <c r="D57" s="6" t="str">
        <f t="shared" si="1"/>
        <v>NVMe-AD-22</v>
      </c>
      <c r="E57" s="42" t="s">
        <v>59</v>
      </c>
      <c r="F57" s="42"/>
      <c r="G57" s="42"/>
    </row>
    <row r="58" spans="3:7" ht="24.95" customHeight="1">
      <c r="C58" s="35"/>
      <c r="D58" s="6" t="str">
        <f t="shared" si="1"/>
        <v>NVMe-AD-23</v>
      </c>
      <c r="E58" s="41" t="s">
        <v>53</v>
      </c>
      <c r="F58" s="41"/>
      <c r="G58" s="41"/>
    </row>
    <row r="59" spans="3:7" ht="24.95" customHeight="1">
      <c r="C59" s="35"/>
      <c r="D59" s="6" t="str">
        <f t="shared" si="1"/>
        <v>NVMe-AD-24</v>
      </c>
      <c r="E59" s="41" t="s">
        <v>52</v>
      </c>
      <c r="F59" s="41"/>
      <c r="G59" s="41"/>
    </row>
    <row r="60" spans="3:7" ht="24.95" customHeight="1">
      <c r="C60" s="35"/>
      <c r="D60" s="6" t="str">
        <f t="shared" si="1"/>
        <v>NVMe-AD-25</v>
      </c>
      <c r="E60" s="41" t="s">
        <v>54</v>
      </c>
      <c r="F60" s="41"/>
      <c r="G60" s="41"/>
    </row>
    <row r="61" spans="3:7" ht="24.95" customHeight="1">
      <c r="C61" s="33" t="s">
        <v>55</v>
      </c>
      <c r="D61" s="9" t="s">
        <v>56</v>
      </c>
      <c r="E61" s="55" t="s">
        <v>66</v>
      </c>
      <c r="F61" s="55"/>
      <c r="G61" s="55"/>
    </row>
    <row r="62" spans="3:7" ht="24.95" customHeight="1">
      <c r="C62" s="33"/>
      <c r="D62" s="9" t="s">
        <v>64</v>
      </c>
      <c r="E62" s="55" t="s">
        <v>67</v>
      </c>
      <c r="F62" s="55"/>
      <c r="G62" s="55"/>
    </row>
    <row r="63" spans="3:7" ht="24.95" customHeight="1">
      <c r="C63" s="33"/>
      <c r="D63" s="9" t="s">
        <v>65</v>
      </c>
      <c r="E63" s="55" t="s">
        <v>68</v>
      </c>
      <c r="F63" s="55"/>
      <c r="G63" s="55"/>
    </row>
    <row r="64" spans="3:7" ht="24.95" customHeight="1">
      <c r="C64" s="33"/>
      <c r="D64" s="9" t="s">
        <v>69</v>
      </c>
      <c r="E64" s="55" t="s">
        <v>70</v>
      </c>
      <c r="F64" s="55"/>
      <c r="G64" s="55"/>
    </row>
    <row r="65" spans="3:7" ht="24.95" customHeight="1">
      <c r="C65" s="33"/>
      <c r="D65" s="45" t="s">
        <v>71</v>
      </c>
      <c r="E65" s="30" t="s">
        <v>113</v>
      </c>
      <c r="F65" s="7" t="s">
        <v>74</v>
      </c>
      <c r="G65" s="7" t="s">
        <v>82</v>
      </c>
    </row>
    <row r="66" spans="3:7" ht="20.100000000000001" customHeight="1">
      <c r="C66" s="33"/>
      <c r="D66" s="45"/>
      <c r="E66" s="31"/>
      <c r="F66" s="4" t="s">
        <v>75</v>
      </c>
      <c r="G66" s="4">
        <v>16</v>
      </c>
    </row>
    <row r="67" spans="3:7" ht="20.100000000000001" customHeight="1">
      <c r="C67" s="33"/>
      <c r="D67" s="45"/>
      <c r="E67" s="31"/>
      <c r="F67" s="4" t="s">
        <v>76</v>
      </c>
      <c r="G67" s="4">
        <v>32</v>
      </c>
    </row>
    <row r="68" spans="3:7" ht="20.100000000000001" customHeight="1">
      <c r="C68" s="33"/>
      <c r="D68" s="45"/>
      <c r="E68" s="31"/>
      <c r="F68" s="4" t="s">
        <v>77</v>
      </c>
      <c r="G68" s="4">
        <v>48</v>
      </c>
    </row>
    <row r="69" spans="3:7" ht="20.100000000000001" customHeight="1">
      <c r="C69" s="33"/>
      <c r="D69" s="45"/>
      <c r="E69" s="31"/>
      <c r="F69" s="4" t="s">
        <v>78</v>
      </c>
      <c r="G69" s="4">
        <v>64</v>
      </c>
    </row>
    <row r="70" spans="3:7" ht="20.100000000000001" customHeight="1">
      <c r="C70" s="33"/>
      <c r="D70" s="45"/>
      <c r="E70" s="31"/>
      <c r="F70" s="4" t="s">
        <v>79</v>
      </c>
      <c r="G70" s="4" t="s">
        <v>79</v>
      </c>
    </row>
    <row r="71" spans="3:7" ht="20.100000000000001" customHeight="1">
      <c r="C71" s="33"/>
      <c r="D71" s="46"/>
      <c r="E71" s="32"/>
      <c r="F71" s="4" t="s">
        <v>80</v>
      </c>
      <c r="G71" s="4">
        <v>128</v>
      </c>
    </row>
    <row r="72" spans="3:7" ht="24.95" customHeight="1">
      <c r="C72" s="33"/>
      <c r="D72" s="9" t="s">
        <v>72</v>
      </c>
      <c r="E72" s="47" t="s">
        <v>81</v>
      </c>
      <c r="F72" s="48"/>
      <c r="G72" s="49"/>
    </row>
    <row r="73" spans="3:7" ht="24.95" customHeight="1">
      <c r="C73" s="33"/>
      <c r="D73" s="9" t="s">
        <v>73</v>
      </c>
      <c r="E73" s="47" t="s">
        <v>83</v>
      </c>
      <c r="F73" s="48"/>
      <c r="G73" s="49"/>
    </row>
    <row r="74" spans="3:7" ht="99" customHeight="1">
      <c r="C74" s="6" t="s">
        <v>84</v>
      </c>
      <c r="D74" s="6" t="s">
        <v>85</v>
      </c>
      <c r="E74" s="42" t="s">
        <v>86</v>
      </c>
      <c r="F74" s="41"/>
      <c r="G74" s="41"/>
    </row>
    <row r="75" spans="3:7" ht="24.95" customHeight="1">
      <c r="C75" s="40" t="s">
        <v>87</v>
      </c>
      <c r="D75" s="4" t="s">
        <v>88</v>
      </c>
      <c r="E75" s="43" t="s">
        <v>92</v>
      </c>
      <c r="F75" s="43"/>
      <c r="G75" s="43"/>
    </row>
    <row r="76" spans="3:7" ht="24.95" customHeight="1">
      <c r="C76" s="40"/>
      <c r="D76" s="4" t="s">
        <v>90</v>
      </c>
      <c r="E76" s="43" t="s">
        <v>89</v>
      </c>
      <c r="F76" s="43"/>
      <c r="G76" s="43"/>
    </row>
    <row r="77" spans="3:7" ht="56.25" customHeight="1">
      <c r="C77" s="40"/>
      <c r="D77" s="4" t="s">
        <v>91</v>
      </c>
      <c r="E77" s="44" t="s">
        <v>93</v>
      </c>
      <c r="F77" s="43"/>
      <c r="G77" s="43"/>
    </row>
    <row r="78" spans="3:7" ht="24.95" customHeight="1">
      <c r="C78" s="40"/>
      <c r="D78" s="4" t="s">
        <v>94</v>
      </c>
      <c r="E78" s="43" t="s">
        <v>98</v>
      </c>
      <c r="F78" s="43"/>
      <c r="G78" s="43"/>
    </row>
    <row r="79" spans="3:7" ht="54" customHeight="1">
      <c r="C79" s="40"/>
      <c r="D79" s="4" t="s">
        <v>95</v>
      </c>
      <c r="E79" s="44" t="s">
        <v>99</v>
      </c>
      <c r="F79" s="43"/>
      <c r="G79" s="43"/>
    </row>
    <row r="80" spans="3:7" ht="24.95" customHeight="1">
      <c r="C80" s="40"/>
      <c r="D80" s="4" t="s">
        <v>96</v>
      </c>
      <c r="E80" s="43" t="s">
        <v>97</v>
      </c>
      <c r="F80" s="43"/>
      <c r="G80" s="43"/>
    </row>
    <row r="81" spans="3:7" ht="24.95" customHeight="1">
      <c r="C81" s="36" t="s">
        <v>100</v>
      </c>
      <c r="D81" s="6" t="str">
        <f>"NVMe-IO-" &amp; ROW() - 80</f>
        <v>NVMe-IO-1</v>
      </c>
      <c r="E81" s="41" t="s">
        <v>101</v>
      </c>
      <c r="F81" s="41"/>
      <c r="G81" s="41"/>
    </row>
    <row r="82" spans="3:7" ht="24.95" customHeight="1">
      <c r="C82" s="37"/>
      <c r="D82" s="6" t="str">
        <f>"NVMe-IO-" &amp; ROW() - 80</f>
        <v>NVMe-IO-2</v>
      </c>
      <c r="E82" s="41" t="s">
        <v>102</v>
      </c>
      <c r="F82" s="41"/>
      <c r="G82" s="41"/>
    </row>
    <row r="83" spans="3:7" ht="73.5" customHeight="1">
      <c r="C83" s="37"/>
      <c r="D83" s="6" t="str">
        <f>"NVMe-IO-" &amp; ROW() - 80</f>
        <v>NVMe-IO-3</v>
      </c>
      <c r="E83" s="42" t="s">
        <v>103</v>
      </c>
      <c r="F83" s="41"/>
      <c r="G83" s="41"/>
    </row>
    <row r="84" spans="3:7" ht="52.5" customHeight="1">
      <c r="C84" s="37"/>
      <c r="D84" s="6" t="str">
        <f>"NVMe-IO-" &amp; ROW() - 80</f>
        <v>NVMe-IO-4</v>
      </c>
      <c r="E84" s="42" t="s">
        <v>104</v>
      </c>
      <c r="F84" s="41"/>
      <c r="G84" s="41"/>
    </row>
    <row r="85" spans="3:7" ht="24.95" customHeight="1">
      <c r="C85" s="37"/>
      <c r="D85" s="35" t="str">
        <f>"NVMe-IO-" &amp; ROW() - 80</f>
        <v>NVMe-IO-5</v>
      </c>
      <c r="E85" s="41" t="s">
        <v>106</v>
      </c>
      <c r="F85" s="41"/>
      <c r="G85" s="41"/>
    </row>
    <row r="86" spans="3:7" ht="24.95" customHeight="1">
      <c r="C86" s="37"/>
      <c r="D86" s="35"/>
      <c r="E86" s="7" t="s">
        <v>107</v>
      </c>
      <c r="F86" s="7" t="s">
        <v>108</v>
      </c>
      <c r="G86" s="7" t="s">
        <v>109</v>
      </c>
    </row>
    <row r="87" spans="3:7" ht="24.95" customHeight="1">
      <c r="C87" s="37"/>
      <c r="D87" s="35"/>
      <c r="E87" s="9" t="s">
        <v>110</v>
      </c>
      <c r="F87" s="9" t="s">
        <v>110</v>
      </c>
      <c r="G87" s="33" t="s">
        <v>112</v>
      </c>
    </row>
    <row r="88" spans="3:7" ht="24.95" customHeight="1">
      <c r="C88" s="37"/>
      <c r="D88" s="35"/>
      <c r="E88" s="9" t="s">
        <v>110</v>
      </c>
      <c r="F88" s="9" t="s">
        <v>111</v>
      </c>
      <c r="G88" s="34"/>
    </row>
    <row r="89" spans="3:7" ht="24.95" customHeight="1">
      <c r="C89" s="37"/>
      <c r="D89" s="35"/>
      <c r="E89" s="9" t="s">
        <v>111</v>
      </c>
      <c r="F89" s="9" t="s">
        <v>111</v>
      </c>
      <c r="G89" s="34"/>
    </row>
    <row r="90" spans="3:7" ht="24.95" customHeight="1">
      <c r="C90" s="37"/>
      <c r="D90" s="35"/>
      <c r="E90" s="9" t="s">
        <v>111</v>
      </c>
      <c r="F90" s="9" t="s">
        <v>110</v>
      </c>
      <c r="G90" s="9" t="str">
        <f>"見 " &amp; HYPERLINK("#C91", "NVMe-IO-6")</f>
        <v>見 NVMe-IO-6</v>
      </c>
    </row>
    <row r="91" spans="3:7" ht="46.5" customHeight="1">
      <c r="C91" s="37"/>
      <c r="D91" s="6" t="str">
        <f t="shared" ref="D91:D99" si="2">"NVMe-IO-" &amp; ROW() - 85</f>
        <v>NVMe-IO-6</v>
      </c>
      <c r="E91" s="42" t="s">
        <v>114</v>
      </c>
      <c r="F91" s="41"/>
      <c r="G91" s="41"/>
    </row>
    <row r="92" spans="3:7" ht="39.75" customHeight="1">
      <c r="C92" s="37"/>
      <c r="D92" s="6" t="str">
        <f t="shared" si="2"/>
        <v>NVMe-IO-7</v>
      </c>
      <c r="E92" s="42" t="s">
        <v>115</v>
      </c>
      <c r="F92" s="41"/>
      <c r="G92" s="41"/>
    </row>
    <row r="93" spans="3:7" ht="24.95" customHeight="1">
      <c r="C93" s="37"/>
      <c r="D93" s="6" t="str">
        <f t="shared" si="2"/>
        <v>NVMe-IO-8</v>
      </c>
      <c r="E93" s="41" t="s">
        <v>117</v>
      </c>
      <c r="F93" s="41"/>
      <c r="G93" s="41"/>
    </row>
    <row r="94" spans="3:7" ht="24.95" customHeight="1">
      <c r="C94" s="37"/>
      <c r="D94" s="6" t="str">
        <f t="shared" si="2"/>
        <v>NVMe-IO-9</v>
      </c>
      <c r="E94" s="41" t="s">
        <v>116</v>
      </c>
      <c r="F94" s="41"/>
      <c r="G94" s="41"/>
    </row>
    <row r="95" spans="3:7" ht="24.95" customHeight="1">
      <c r="C95" s="37"/>
      <c r="D95" s="6" t="str">
        <f t="shared" si="2"/>
        <v>NVMe-IO-10</v>
      </c>
      <c r="E95" s="41" t="s">
        <v>118</v>
      </c>
      <c r="F95" s="41"/>
      <c r="G95" s="41"/>
    </row>
    <row r="96" spans="3:7" ht="24.95" customHeight="1">
      <c r="C96" s="37"/>
      <c r="D96" s="6" t="str">
        <f t="shared" si="2"/>
        <v>NVMe-IO-11</v>
      </c>
      <c r="E96" s="41" t="s">
        <v>120</v>
      </c>
      <c r="F96" s="41"/>
      <c r="G96" s="41"/>
    </row>
    <row r="97" spans="3:7" ht="24.95" customHeight="1">
      <c r="C97" s="37"/>
      <c r="D97" s="6" t="str">
        <f t="shared" si="2"/>
        <v>NVMe-IO-12</v>
      </c>
      <c r="E97" s="41" t="s">
        <v>119</v>
      </c>
      <c r="F97" s="41"/>
      <c r="G97" s="41"/>
    </row>
    <row r="98" spans="3:7" ht="24.95" customHeight="1">
      <c r="C98" s="37"/>
      <c r="D98" s="6" t="str">
        <f t="shared" si="2"/>
        <v>NVMe-IO-13</v>
      </c>
      <c r="E98" s="42" t="s">
        <v>121</v>
      </c>
      <c r="F98" s="41"/>
      <c r="G98" s="41"/>
    </row>
    <row r="99" spans="3:7" ht="24.95" customHeight="1">
      <c r="C99" s="38"/>
      <c r="D99" s="6" t="str">
        <f t="shared" si="2"/>
        <v>NVMe-IO-14</v>
      </c>
      <c r="E99" s="41" t="s">
        <v>122</v>
      </c>
      <c r="F99" s="41"/>
      <c r="G99" s="41"/>
    </row>
    <row r="100" spans="3:7" ht="24.95" customHeight="1">
      <c r="E100" s="39"/>
      <c r="F100" s="39"/>
      <c r="G100" s="39"/>
    </row>
    <row r="101" spans="3:7" ht="24.95" customHeight="1">
      <c r="E101" s="39"/>
      <c r="F101" s="39"/>
      <c r="G101" s="39"/>
    </row>
    <row r="102" spans="3:7" ht="24.95" customHeight="1">
      <c r="E102" s="39"/>
      <c r="F102" s="39"/>
      <c r="G102" s="39"/>
    </row>
    <row r="103" spans="3:7" ht="24.95" customHeight="1">
      <c r="E103" s="39"/>
      <c r="F103" s="39"/>
      <c r="G103" s="39"/>
    </row>
    <row r="104" spans="3:7" ht="24.95" customHeight="1">
      <c r="E104" s="39"/>
      <c r="F104" s="39"/>
      <c r="G104" s="39"/>
    </row>
    <row r="105" spans="3:7" ht="24.95" customHeight="1">
      <c r="E105" s="39"/>
      <c r="F105" s="39"/>
      <c r="G105" s="39"/>
    </row>
    <row r="106" spans="3:7" ht="24.95" customHeight="1">
      <c r="E106" s="39"/>
      <c r="F106" s="39"/>
      <c r="G106" s="39"/>
    </row>
    <row r="107" spans="3:7" ht="24.95" customHeight="1">
      <c r="E107" s="39"/>
      <c r="F107" s="39"/>
      <c r="G107" s="39"/>
    </row>
    <row r="108" spans="3:7" ht="24.95" customHeight="1">
      <c r="E108" s="39"/>
      <c r="F108" s="39"/>
      <c r="G108" s="39"/>
    </row>
    <row r="109" spans="3:7" ht="24.95" customHeight="1">
      <c r="E109" s="39"/>
      <c r="F109" s="39"/>
      <c r="G109" s="39"/>
    </row>
    <row r="110" spans="3:7" ht="24.95" customHeight="1">
      <c r="E110" s="39"/>
      <c r="F110" s="39"/>
      <c r="G110" s="39"/>
    </row>
    <row r="111" spans="3:7" ht="24.95" customHeight="1">
      <c r="E111" s="39"/>
      <c r="F111" s="39"/>
      <c r="G111" s="39"/>
    </row>
    <row r="112" spans="3:7" ht="24.95" customHeight="1">
      <c r="E112" s="39"/>
      <c r="F112" s="39"/>
      <c r="G112" s="39"/>
    </row>
    <row r="113" spans="5:7" ht="24.95" customHeight="1">
      <c r="E113" s="39"/>
      <c r="F113" s="39"/>
      <c r="G113" s="39"/>
    </row>
    <row r="114" spans="5:7" ht="24.95" customHeight="1">
      <c r="E114" s="39"/>
      <c r="F114" s="39"/>
      <c r="G114" s="39"/>
    </row>
    <row r="115" spans="5:7" ht="24.95" customHeight="1">
      <c r="E115" s="39"/>
      <c r="F115" s="39"/>
      <c r="G115" s="39"/>
    </row>
    <row r="116" spans="5:7" ht="24.95" customHeight="1">
      <c r="E116" s="39"/>
      <c r="F116" s="39"/>
      <c r="G116" s="39"/>
    </row>
    <row r="117" spans="5:7" ht="24.95" customHeight="1">
      <c r="E117" s="39"/>
      <c r="F117" s="39"/>
      <c r="G117" s="39"/>
    </row>
    <row r="118" spans="5:7" ht="24.95" customHeight="1">
      <c r="E118" s="39"/>
      <c r="F118" s="39"/>
      <c r="G118" s="39"/>
    </row>
    <row r="119" spans="5:7" ht="24.95" customHeight="1">
      <c r="E119" s="39"/>
      <c r="F119" s="39"/>
      <c r="G119" s="39"/>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7"/>
      <c r="F1" s="77"/>
      <c r="G1" s="77"/>
      <c r="H1" s="77"/>
      <c r="I1" s="77"/>
      <c r="J1" s="77"/>
      <c r="K1" s="77"/>
      <c r="L1" s="77"/>
    </row>
    <row r="2" spans="1:12" ht="21.95" customHeight="1">
      <c r="A2" s="29" t="s">
        <v>1</v>
      </c>
      <c r="B2" s="12" t="str">
        <f>HYPERLINK("#C11", "Optional NVMe Feature Support")</f>
        <v>Optional NVMe Feature Support</v>
      </c>
      <c r="E2" s="77"/>
      <c r="F2" s="77"/>
      <c r="G2" s="77"/>
      <c r="H2" s="77"/>
      <c r="I2" s="77"/>
      <c r="J2" s="77"/>
      <c r="K2" s="77"/>
      <c r="L2" s="77"/>
    </row>
    <row r="3" spans="1:12" ht="21.95" customHeight="1">
      <c r="A3" s="29"/>
      <c r="B3" s="12" t="str">
        <f>HYPERLINK("#C23", "Command Timeout")</f>
        <v>Command Timeout</v>
      </c>
      <c r="E3" s="77"/>
      <c r="F3" s="77"/>
      <c r="G3" s="77"/>
      <c r="H3" s="77"/>
      <c r="I3" s="77"/>
      <c r="J3" s="77"/>
      <c r="K3" s="77"/>
      <c r="L3" s="77"/>
    </row>
    <row r="4" spans="1:12" ht="21.95" customHeight="1">
      <c r="A4" s="29"/>
      <c r="B4" s="12" t="str">
        <f>HYPERLINK("#C34", "Standard Log Page")</f>
        <v>Standard Log Page</v>
      </c>
      <c r="E4" s="77"/>
      <c r="F4" s="77"/>
      <c r="G4" s="77"/>
      <c r="H4" s="77"/>
      <c r="I4" s="77"/>
      <c r="J4" s="77"/>
      <c r="K4" s="77"/>
      <c r="L4" s="77"/>
    </row>
    <row r="5" spans="1:12" ht="21.95" customHeight="1">
      <c r="A5" s="29"/>
      <c r="B5" s="12" t="str">
        <f>HYPERLINK("#C71", "TCG Activity Events for Persistent Event Log")</f>
        <v>TCG Activity Events for Persistent Event Log</v>
      </c>
      <c r="E5" s="77"/>
      <c r="F5" s="77"/>
      <c r="G5" s="77"/>
      <c r="H5" s="77"/>
      <c r="I5" s="77"/>
      <c r="J5" s="77"/>
      <c r="K5" s="77"/>
      <c r="L5" s="77"/>
    </row>
    <row r="6" spans="1:12" ht="21.95" customHeight="1">
      <c r="A6" s="29"/>
      <c r="B6" s="12" t="str">
        <f>HYPERLINK("#C76", "TCG Activity Event Format")</f>
        <v>TCG Activity Event Format</v>
      </c>
      <c r="E6" s="77"/>
      <c r="F6" s="77"/>
      <c r="G6" s="77"/>
      <c r="H6" s="77"/>
      <c r="I6" s="77"/>
      <c r="J6" s="77"/>
      <c r="K6" s="77"/>
      <c r="L6" s="77"/>
    </row>
    <row r="7" spans="1:12" ht="21.95" customHeight="1">
      <c r="A7" s="29"/>
      <c r="B7" s="12" t="str">
        <f>HYPERLINK("#C101", "TCG Activity Specific Context")</f>
        <v>TCG Activity Specific Context</v>
      </c>
      <c r="E7" s="77"/>
      <c r="F7" s="77"/>
      <c r="G7" s="77"/>
      <c r="H7" s="77"/>
      <c r="I7" s="77"/>
      <c r="J7" s="77"/>
      <c r="K7" s="77"/>
      <c r="L7" s="77"/>
    </row>
    <row r="8" spans="1:12" ht="21.95" customHeight="1">
      <c r="C8" s="3" t="s">
        <v>1</v>
      </c>
      <c r="D8" s="3" t="s">
        <v>2</v>
      </c>
      <c r="E8" s="74" t="s">
        <v>124</v>
      </c>
      <c r="F8" s="75"/>
      <c r="G8" s="75"/>
      <c r="H8" s="75"/>
      <c r="I8" s="75"/>
      <c r="J8" s="75"/>
      <c r="K8" s="75"/>
      <c r="L8" s="76"/>
    </row>
    <row r="9" spans="1:12" ht="21.95" customHeight="1">
      <c r="C9" s="61" t="s">
        <v>125</v>
      </c>
      <c r="D9" s="4" t="str">
        <f t="shared" ref="D9:D20" si="0">"NVMe-OPT-" &amp; ROW() - 10</f>
        <v>NVMe-OPT--1</v>
      </c>
      <c r="E9" s="63" t="s">
        <v>129</v>
      </c>
      <c r="F9" s="63"/>
      <c r="G9" s="63"/>
      <c r="H9" s="63"/>
      <c r="I9" s="63"/>
      <c r="J9" s="63"/>
      <c r="K9" s="63"/>
      <c r="L9" s="63"/>
    </row>
    <row r="10" spans="1:12" ht="21.95" customHeight="1">
      <c r="C10" s="40"/>
      <c r="D10" s="4" t="str">
        <f t="shared" si="0"/>
        <v>NVMe-OPT-0</v>
      </c>
      <c r="E10" s="63" t="s">
        <v>130</v>
      </c>
      <c r="F10" s="63"/>
      <c r="G10" s="63"/>
      <c r="H10" s="63"/>
      <c r="I10" s="63"/>
      <c r="J10" s="63"/>
      <c r="K10" s="63"/>
      <c r="L10" s="63"/>
    </row>
    <row r="11" spans="1:12" ht="21.95" customHeight="1">
      <c r="C11" s="40"/>
      <c r="D11" s="4" t="str">
        <f t="shared" si="0"/>
        <v>NVMe-OPT-1</v>
      </c>
      <c r="E11" s="63" t="s">
        <v>126</v>
      </c>
      <c r="F11" s="63"/>
      <c r="G11" s="63"/>
      <c r="H11" s="63"/>
      <c r="I11" s="63"/>
      <c r="J11" s="63"/>
      <c r="K11" s="63"/>
      <c r="L11" s="63"/>
    </row>
    <row r="12" spans="1:12" ht="21.95" customHeight="1">
      <c r="C12" s="40"/>
      <c r="D12" s="4" t="str">
        <f t="shared" si="0"/>
        <v>NVMe-OPT-2</v>
      </c>
      <c r="E12" s="63" t="s">
        <v>131</v>
      </c>
      <c r="F12" s="63"/>
      <c r="G12" s="63"/>
      <c r="H12" s="63"/>
      <c r="I12" s="63"/>
      <c r="J12" s="63"/>
      <c r="K12" s="63"/>
      <c r="L12" s="63"/>
    </row>
    <row r="13" spans="1:12" ht="21.95" customHeight="1">
      <c r="C13" s="40"/>
      <c r="D13" s="4" t="str">
        <f t="shared" si="0"/>
        <v>NVMe-OPT-3</v>
      </c>
      <c r="E13" s="63" t="s">
        <v>127</v>
      </c>
      <c r="F13" s="63"/>
      <c r="G13" s="63"/>
      <c r="H13" s="63"/>
      <c r="I13" s="63"/>
      <c r="J13" s="63"/>
      <c r="K13" s="63"/>
      <c r="L13" s="63"/>
    </row>
    <row r="14" spans="1:12" ht="21.95" customHeight="1">
      <c r="C14" s="40"/>
      <c r="D14" s="4" t="str">
        <f t="shared" si="0"/>
        <v>NVMe-OPT-4</v>
      </c>
      <c r="E14" s="63" t="s">
        <v>132</v>
      </c>
      <c r="F14" s="63"/>
      <c r="G14" s="63"/>
      <c r="H14" s="63"/>
      <c r="I14" s="63"/>
      <c r="J14" s="63"/>
      <c r="K14" s="63"/>
      <c r="L14" s="63"/>
    </row>
    <row r="15" spans="1:12" ht="21.95" customHeight="1">
      <c r="C15" s="40"/>
      <c r="D15" s="4" t="str">
        <f t="shared" si="0"/>
        <v>NVMe-OPT-5</v>
      </c>
      <c r="E15" s="63" t="s">
        <v>128</v>
      </c>
      <c r="F15" s="63"/>
      <c r="G15" s="63"/>
      <c r="H15" s="63"/>
      <c r="I15" s="63"/>
      <c r="J15" s="63"/>
      <c r="K15" s="63"/>
      <c r="L15" s="63"/>
    </row>
    <row r="16" spans="1:12" ht="21.95" customHeight="1">
      <c r="C16" s="40"/>
      <c r="D16" s="4" t="str">
        <f t="shared" si="0"/>
        <v>NVMe-OPT-6</v>
      </c>
      <c r="E16" s="63" t="s">
        <v>133</v>
      </c>
      <c r="F16" s="63"/>
      <c r="G16" s="63"/>
      <c r="H16" s="63"/>
      <c r="I16" s="63"/>
      <c r="J16" s="63"/>
      <c r="K16" s="63"/>
      <c r="L16" s="63"/>
    </row>
    <row r="17" spans="3:12" ht="43.5" customHeight="1">
      <c r="C17" s="40"/>
      <c r="D17" s="4" t="str">
        <f t="shared" si="0"/>
        <v>NVMe-OPT-7</v>
      </c>
      <c r="E17" s="68" t="s">
        <v>135</v>
      </c>
      <c r="F17" s="63"/>
      <c r="G17" s="63"/>
      <c r="H17" s="63"/>
      <c r="I17" s="63"/>
      <c r="J17" s="63"/>
      <c r="K17" s="63"/>
      <c r="L17" s="63"/>
    </row>
    <row r="18" spans="3:12" ht="21.95" customHeight="1">
      <c r="C18" s="40"/>
      <c r="D18" s="4" t="str">
        <f t="shared" si="0"/>
        <v>NVMe-OPT-8</v>
      </c>
      <c r="E18" s="63" t="s">
        <v>136</v>
      </c>
      <c r="F18" s="63"/>
      <c r="G18" s="63"/>
      <c r="H18" s="63"/>
      <c r="I18" s="63"/>
      <c r="J18" s="63"/>
      <c r="K18" s="63"/>
      <c r="L18" s="63"/>
    </row>
    <row r="19" spans="3:12" ht="21.95" customHeight="1">
      <c r="C19" s="40"/>
      <c r="D19" s="4" t="str">
        <f t="shared" si="0"/>
        <v>NVMe-OPT-9</v>
      </c>
      <c r="E19" s="63" t="s">
        <v>137</v>
      </c>
      <c r="F19" s="63"/>
      <c r="G19" s="63"/>
      <c r="H19" s="63"/>
      <c r="I19" s="63"/>
      <c r="J19" s="63"/>
      <c r="K19" s="63"/>
      <c r="L19" s="63"/>
    </row>
    <row r="20" spans="3:12" ht="21.95" customHeight="1">
      <c r="C20" s="40"/>
      <c r="D20" s="4" t="str">
        <f t="shared" si="0"/>
        <v>NVMe-OPT-10</v>
      </c>
      <c r="E20" s="63" t="s">
        <v>134</v>
      </c>
      <c r="F20" s="63"/>
      <c r="G20" s="63"/>
      <c r="H20" s="63"/>
      <c r="I20" s="63"/>
      <c r="J20" s="63"/>
      <c r="K20" s="63"/>
      <c r="L20" s="63"/>
    </row>
    <row r="21" spans="3:12" ht="24.95" customHeight="1">
      <c r="C21" s="35" t="s">
        <v>138</v>
      </c>
      <c r="D21" s="6" t="str">
        <f t="shared" ref="D21:D31" si="1">"CTO-" &amp; ROW() - 22</f>
        <v>CTO--1</v>
      </c>
      <c r="E21" s="66" t="s">
        <v>142</v>
      </c>
      <c r="F21" s="66"/>
      <c r="G21" s="66"/>
      <c r="H21" s="66"/>
      <c r="I21" s="66"/>
      <c r="J21" s="66"/>
      <c r="K21" s="66"/>
      <c r="L21" s="66"/>
    </row>
    <row r="22" spans="3:12" ht="24.95" customHeight="1">
      <c r="C22" s="35"/>
      <c r="D22" s="6" t="str">
        <f t="shared" si="1"/>
        <v>CTO-0</v>
      </c>
      <c r="E22" s="66" t="s">
        <v>143</v>
      </c>
      <c r="F22" s="66"/>
      <c r="G22" s="66"/>
      <c r="H22" s="66"/>
      <c r="I22" s="66"/>
      <c r="J22" s="66"/>
      <c r="K22" s="66"/>
      <c r="L22" s="66"/>
    </row>
    <row r="23" spans="3:12" ht="44.25" customHeight="1">
      <c r="C23" s="35"/>
      <c r="D23" s="6" t="str">
        <f t="shared" si="1"/>
        <v>CTO-1</v>
      </c>
      <c r="E23" s="67" t="s">
        <v>144</v>
      </c>
      <c r="F23" s="66"/>
      <c r="G23" s="66"/>
      <c r="H23" s="66"/>
      <c r="I23" s="66"/>
      <c r="J23" s="66"/>
      <c r="K23" s="66"/>
      <c r="L23" s="66"/>
    </row>
    <row r="24" spans="3:12" ht="24.95" customHeight="1">
      <c r="C24" s="35"/>
      <c r="D24" s="6" t="str">
        <f t="shared" si="1"/>
        <v>CTO-2</v>
      </c>
      <c r="E24" s="66" t="s">
        <v>139</v>
      </c>
      <c r="F24" s="66"/>
      <c r="G24" s="66"/>
      <c r="H24" s="66"/>
      <c r="I24" s="66"/>
      <c r="J24" s="66"/>
      <c r="K24" s="66"/>
      <c r="L24" s="66"/>
    </row>
    <row r="25" spans="3:12" ht="24.95" customHeight="1">
      <c r="C25" s="35"/>
      <c r="D25" s="6" t="str">
        <f t="shared" si="1"/>
        <v>CTO-3</v>
      </c>
      <c r="E25" s="66" t="s">
        <v>140</v>
      </c>
      <c r="F25" s="66"/>
      <c r="G25" s="66"/>
      <c r="H25" s="66"/>
      <c r="I25" s="66"/>
      <c r="J25" s="66"/>
      <c r="K25" s="66"/>
      <c r="L25" s="66"/>
    </row>
    <row r="26" spans="3:12" ht="24.95" customHeight="1">
      <c r="C26" s="35"/>
      <c r="D26" s="6" t="str">
        <f t="shared" si="1"/>
        <v>CTO-4</v>
      </c>
      <c r="E26" s="66" t="s">
        <v>145</v>
      </c>
      <c r="F26" s="66"/>
      <c r="G26" s="66"/>
      <c r="H26" s="66"/>
      <c r="I26" s="66"/>
      <c r="J26" s="66"/>
      <c r="K26" s="66"/>
      <c r="L26" s="66"/>
    </row>
    <row r="27" spans="3:12" ht="24.95" customHeight="1">
      <c r="C27" s="35"/>
      <c r="D27" s="6" t="str">
        <f t="shared" si="1"/>
        <v>CTO-5</v>
      </c>
      <c r="E27" s="66" t="s">
        <v>146</v>
      </c>
      <c r="F27" s="66"/>
      <c r="G27" s="66"/>
      <c r="H27" s="66"/>
      <c r="I27" s="66"/>
      <c r="J27" s="66"/>
      <c r="K27" s="66"/>
      <c r="L27" s="66"/>
    </row>
    <row r="28" spans="3:12" ht="24.95" customHeight="1">
      <c r="C28" s="35"/>
      <c r="D28" s="6" t="str">
        <f t="shared" si="1"/>
        <v>CTO-6</v>
      </c>
      <c r="E28" s="66" t="s">
        <v>147</v>
      </c>
      <c r="F28" s="66"/>
      <c r="G28" s="66"/>
      <c r="H28" s="66"/>
      <c r="I28" s="66"/>
      <c r="J28" s="66"/>
      <c r="K28" s="66"/>
      <c r="L28" s="66"/>
    </row>
    <row r="29" spans="3:12" ht="42.75" customHeight="1">
      <c r="C29" s="35"/>
      <c r="D29" s="6" t="str">
        <f t="shared" si="1"/>
        <v>CTO-7</v>
      </c>
      <c r="E29" s="67" t="s">
        <v>141</v>
      </c>
      <c r="F29" s="66"/>
      <c r="G29" s="66"/>
      <c r="H29" s="66"/>
      <c r="I29" s="66"/>
      <c r="J29" s="66"/>
      <c r="K29" s="66"/>
      <c r="L29" s="66"/>
    </row>
    <row r="30" spans="3:12" ht="24.95" customHeight="1">
      <c r="C30" s="35"/>
      <c r="D30" s="6" t="str">
        <f t="shared" si="1"/>
        <v>CTO-8</v>
      </c>
      <c r="E30" s="66" t="s">
        <v>148</v>
      </c>
      <c r="F30" s="66"/>
      <c r="G30" s="66"/>
      <c r="H30" s="66"/>
      <c r="I30" s="66"/>
      <c r="J30" s="66"/>
      <c r="K30" s="66"/>
      <c r="L30" s="66"/>
    </row>
    <row r="31" spans="3:12" ht="24.95" customHeight="1">
      <c r="C31" s="35"/>
      <c r="D31" s="6" t="str">
        <f t="shared" si="1"/>
        <v>CTO-9</v>
      </c>
      <c r="E31" s="66" t="s">
        <v>149</v>
      </c>
      <c r="F31" s="66"/>
      <c r="G31" s="66"/>
      <c r="H31" s="66"/>
      <c r="I31" s="66"/>
      <c r="J31" s="66"/>
      <c r="K31" s="66"/>
      <c r="L31" s="66"/>
    </row>
    <row r="32" spans="3:12" ht="24.95" customHeight="1">
      <c r="C32" s="69" t="s">
        <v>150</v>
      </c>
      <c r="D32" s="4" t="str">
        <f t="shared" ref="D32:D41" si="2">"STD-LOG-" &amp; ROW() - 33</f>
        <v>STD-LOG--1</v>
      </c>
      <c r="E32" s="63" t="s">
        <v>182</v>
      </c>
      <c r="F32" s="63"/>
      <c r="G32" s="63"/>
      <c r="H32" s="63"/>
      <c r="I32" s="63"/>
      <c r="J32" s="63"/>
      <c r="K32" s="63"/>
      <c r="L32" s="63"/>
    </row>
    <row r="33" spans="3:12" ht="24.95" customHeight="1">
      <c r="C33" s="70"/>
      <c r="D33" s="4" t="str">
        <f t="shared" si="2"/>
        <v>STD-LOG-0</v>
      </c>
      <c r="E33" s="63" t="s">
        <v>151</v>
      </c>
      <c r="F33" s="63"/>
      <c r="G33" s="63"/>
      <c r="H33" s="63"/>
      <c r="I33" s="63"/>
      <c r="J33" s="63"/>
      <c r="K33" s="63"/>
      <c r="L33" s="63"/>
    </row>
    <row r="34" spans="3:12" ht="24.95" customHeight="1">
      <c r="C34" s="70"/>
      <c r="D34" s="4" t="str">
        <f t="shared" si="2"/>
        <v>STD-LOG-1</v>
      </c>
      <c r="E34" s="63" t="s">
        <v>183</v>
      </c>
      <c r="F34" s="63"/>
      <c r="G34" s="63"/>
      <c r="H34" s="63"/>
      <c r="I34" s="63"/>
      <c r="J34" s="63"/>
      <c r="K34" s="63"/>
      <c r="L34" s="63"/>
    </row>
    <row r="35" spans="3:12" ht="24.95" customHeight="1">
      <c r="C35" s="70"/>
      <c r="D35" s="4" t="str">
        <f t="shared" si="2"/>
        <v>STD-LOG-2</v>
      </c>
      <c r="E35" s="63" t="s">
        <v>184</v>
      </c>
      <c r="F35" s="63"/>
      <c r="G35" s="63"/>
      <c r="H35" s="63"/>
      <c r="I35" s="63"/>
      <c r="J35" s="63"/>
      <c r="K35" s="63"/>
      <c r="L35" s="63"/>
    </row>
    <row r="36" spans="3:12" ht="24.95" customHeight="1">
      <c r="C36" s="70"/>
      <c r="D36" s="4" t="str">
        <f t="shared" si="2"/>
        <v>STD-LOG-3</v>
      </c>
      <c r="E36" s="63" t="s">
        <v>185</v>
      </c>
      <c r="F36" s="63"/>
      <c r="G36" s="63"/>
      <c r="H36" s="63"/>
      <c r="I36" s="63"/>
      <c r="J36" s="63"/>
      <c r="K36" s="63"/>
      <c r="L36" s="63"/>
    </row>
    <row r="37" spans="3:12" ht="24.95" customHeight="1">
      <c r="C37" s="70"/>
      <c r="D37" s="4" t="str">
        <f t="shared" si="2"/>
        <v>STD-LOG-4</v>
      </c>
      <c r="E37" s="63" t="s">
        <v>186</v>
      </c>
      <c r="F37" s="63"/>
      <c r="G37" s="63"/>
      <c r="H37" s="63"/>
      <c r="I37" s="63"/>
      <c r="J37" s="63"/>
      <c r="K37" s="63"/>
      <c r="L37" s="63"/>
    </row>
    <row r="38" spans="3:12" ht="24.95" customHeight="1">
      <c r="C38" s="70"/>
      <c r="D38" s="4" t="str">
        <f t="shared" si="2"/>
        <v>STD-LOG-5</v>
      </c>
      <c r="E38" s="63" t="s">
        <v>187</v>
      </c>
      <c r="F38" s="63"/>
      <c r="G38" s="63"/>
      <c r="H38" s="63"/>
      <c r="I38" s="63"/>
      <c r="J38" s="63"/>
      <c r="K38" s="63"/>
      <c r="L38" s="63"/>
    </row>
    <row r="39" spans="3:12" ht="24.95" customHeight="1">
      <c r="C39" s="70"/>
      <c r="D39" s="4" t="str">
        <f t="shared" si="2"/>
        <v>STD-LOG-6</v>
      </c>
      <c r="E39" s="63" t="s">
        <v>188</v>
      </c>
      <c r="F39" s="63"/>
      <c r="G39" s="63"/>
      <c r="H39" s="63"/>
      <c r="I39" s="63"/>
      <c r="J39" s="63"/>
      <c r="K39" s="63"/>
      <c r="L39" s="63"/>
    </row>
    <row r="40" spans="3:12" ht="24.95" customHeight="1">
      <c r="C40" s="70"/>
      <c r="D40" s="4" t="str">
        <f t="shared" si="2"/>
        <v>STD-LOG-7</v>
      </c>
      <c r="E40" s="63" t="s">
        <v>152</v>
      </c>
      <c r="F40" s="63"/>
      <c r="G40" s="63"/>
      <c r="H40" s="63"/>
      <c r="I40" s="63"/>
      <c r="J40" s="63"/>
      <c r="K40" s="63"/>
      <c r="L40" s="63"/>
    </row>
    <row r="41" spans="3:12" ht="24.95" customHeight="1">
      <c r="C41" s="70"/>
      <c r="D41" s="69" t="str">
        <f t="shared" si="2"/>
        <v>STD-LOG-8</v>
      </c>
      <c r="E41" s="43" t="s">
        <v>153</v>
      </c>
      <c r="F41" s="43"/>
      <c r="G41" s="43"/>
      <c r="H41" s="43"/>
      <c r="I41" s="43"/>
      <c r="J41" s="43"/>
      <c r="K41" s="43"/>
      <c r="L41" s="43"/>
    </row>
    <row r="42" spans="3:12" ht="30" customHeight="1">
      <c r="C42" s="70"/>
      <c r="D42" s="70"/>
      <c r="E42" s="7" t="s">
        <v>154</v>
      </c>
      <c r="F42" s="7" t="s">
        <v>155</v>
      </c>
      <c r="G42" s="13" t="s">
        <v>154</v>
      </c>
      <c r="H42" s="13" t="s">
        <v>155</v>
      </c>
      <c r="I42" s="7" t="s">
        <v>154</v>
      </c>
      <c r="J42" s="7" t="s">
        <v>155</v>
      </c>
      <c r="K42" s="13" t="s">
        <v>154</v>
      </c>
      <c r="L42" s="13" t="s">
        <v>155</v>
      </c>
    </row>
    <row r="43" spans="3:12" ht="30" customHeight="1">
      <c r="C43" s="70"/>
      <c r="D43" s="70"/>
      <c r="E43" s="4" t="s">
        <v>156</v>
      </c>
      <c r="F43" s="4" t="s">
        <v>160</v>
      </c>
      <c r="G43" s="4" t="s">
        <v>166</v>
      </c>
      <c r="H43" s="5" t="s">
        <v>164</v>
      </c>
      <c r="I43" s="4" t="s">
        <v>170</v>
      </c>
      <c r="J43" s="4" t="s">
        <v>176</v>
      </c>
      <c r="K43" s="4" t="s">
        <v>180</v>
      </c>
      <c r="L43" s="4" t="s">
        <v>181</v>
      </c>
    </row>
    <row r="44" spans="3:12" ht="30" customHeight="1">
      <c r="C44" s="70"/>
      <c r="D44" s="70"/>
      <c r="E44" s="4" t="s">
        <v>157</v>
      </c>
      <c r="F44" s="4" t="s">
        <v>161</v>
      </c>
      <c r="G44" s="4" t="s">
        <v>167</v>
      </c>
      <c r="H44" s="4" t="s">
        <v>165</v>
      </c>
      <c r="I44" s="4" t="s">
        <v>171</v>
      </c>
      <c r="J44" s="4" t="s">
        <v>177</v>
      </c>
      <c r="K44" s="40"/>
      <c r="L44" s="40"/>
    </row>
    <row r="45" spans="3:12" ht="30" customHeight="1">
      <c r="C45" s="70"/>
      <c r="D45" s="70"/>
      <c r="E45" s="4" t="s">
        <v>158</v>
      </c>
      <c r="F45" s="4" t="s">
        <v>159</v>
      </c>
      <c r="G45" s="4" t="s">
        <v>168</v>
      </c>
      <c r="H45" s="4" t="s">
        <v>174</v>
      </c>
      <c r="I45" s="4" t="s">
        <v>172</v>
      </c>
      <c r="J45" s="5" t="s">
        <v>178</v>
      </c>
      <c r="K45" s="40"/>
      <c r="L45" s="40"/>
    </row>
    <row r="46" spans="3:12" ht="30" customHeight="1">
      <c r="C46" s="70"/>
      <c r="D46" s="71"/>
      <c r="E46" s="4" t="s">
        <v>162</v>
      </c>
      <c r="F46" s="4" t="s">
        <v>163</v>
      </c>
      <c r="G46" s="4" t="s">
        <v>169</v>
      </c>
      <c r="H46" s="5" t="s">
        <v>175</v>
      </c>
      <c r="I46" s="4" t="s">
        <v>173</v>
      </c>
      <c r="J46" s="4" t="s">
        <v>179</v>
      </c>
      <c r="K46" s="40"/>
      <c r="L46" s="40"/>
    </row>
    <row r="47" spans="3:12" ht="21.75" customHeight="1">
      <c r="C47" s="70"/>
      <c r="D47" s="4" t="str">
        <f>"STD-LOG-" &amp; ROW() - 38</f>
        <v>STD-LOG-9</v>
      </c>
      <c r="E47" s="63" t="s">
        <v>189</v>
      </c>
      <c r="F47" s="63"/>
      <c r="G47" s="63"/>
      <c r="H47" s="63"/>
      <c r="I47" s="63"/>
      <c r="J47" s="63"/>
      <c r="K47" s="63"/>
      <c r="L47" s="63"/>
    </row>
    <row r="48" spans="3:12" ht="53.25" customHeight="1">
      <c r="C48" s="70"/>
      <c r="D48" s="69" t="str">
        <f>"STD-LOG-" &amp; ROW() - 38</f>
        <v>STD-LOG-10</v>
      </c>
      <c r="E48" s="68" t="s">
        <v>201</v>
      </c>
      <c r="F48" s="63"/>
      <c r="G48" s="63"/>
      <c r="H48" s="63"/>
      <c r="I48" s="63"/>
      <c r="J48" s="63"/>
      <c r="K48" s="63"/>
      <c r="L48" s="63"/>
    </row>
    <row r="49" spans="3:12" ht="24.95" customHeight="1">
      <c r="C49" s="70"/>
      <c r="D49" s="70"/>
      <c r="E49" s="60" t="s">
        <v>190</v>
      </c>
      <c r="F49" s="60"/>
      <c r="G49" s="60" t="s">
        <v>191</v>
      </c>
      <c r="H49" s="60"/>
      <c r="I49" s="60" t="s">
        <v>192</v>
      </c>
      <c r="J49" s="60"/>
      <c r="K49" s="73" t="s">
        <v>193</v>
      </c>
      <c r="L49" s="60"/>
    </row>
    <row r="50" spans="3:12" ht="24.95" customHeight="1">
      <c r="C50" s="70"/>
      <c r="D50" s="70"/>
      <c r="E50" s="64">
        <v>0</v>
      </c>
      <c r="F50" s="65"/>
      <c r="G50" s="64" t="s">
        <v>194</v>
      </c>
      <c r="H50" s="72"/>
      <c r="I50" s="72"/>
      <c r="J50" s="72"/>
      <c r="K50" s="72"/>
      <c r="L50" s="65"/>
    </row>
    <row r="51" spans="3:12" ht="24.95" customHeight="1">
      <c r="C51" s="70"/>
      <c r="D51" s="70"/>
      <c r="E51" s="64">
        <v>1</v>
      </c>
      <c r="F51" s="65"/>
      <c r="G51" s="64" t="s">
        <v>195</v>
      </c>
      <c r="H51" s="65"/>
      <c r="I51" s="64" t="s">
        <v>195</v>
      </c>
      <c r="J51" s="65"/>
      <c r="K51" s="64" t="s">
        <v>195</v>
      </c>
      <c r="L51" s="65"/>
    </row>
    <row r="52" spans="3:12" ht="24.95" customHeight="1">
      <c r="C52" s="70"/>
      <c r="D52" s="70"/>
      <c r="E52" s="64">
        <v>2</v>
      </c>
      <c r="F52" s="65"/>
      <c r="G52" s="64" t="s">
        <v>196</v>
      </c>
      <c r="H52" s="65"/>
      <c r="I52" s="64" t="s">
        <v>197</v>
      </c>
      <c r="J52" s="65"/>
      <c r="K52" s="64" t="s">
        <v>197</v>
      </c>
      <c r="L52" s="65"/>
    </row>
    <row r="53" spans="3:12" ht="24.95" customHeight="1">
      <c r="C53" s="70"/>
      <c r="D53" s="70"/>
      <c r="E53" s="64">
        <v>3</v>
      </c>
      <c r="F53" s="65"/>
      <c r="G53" s="64" t="s">
        <v>197</v>
      </c>
      <c r="H53" s="65"/>
      <c r="I53" s="64" t="s">
        <v>197</v>
      </c>
      <c r="J53" s="65"/>
      <c r="K53" s="64" t="s">
        <v>196</v>
      </c>
      <c r="L53" s="65"/>
    </row>
    <row r="54" spans="3:12" ht="24.95" customHeight="1">
      <c r="C54" s="70"/>
      <c r="D54" s="70"/>
      <c r="E54" s="64">
        <v>4</v>
      </c>
      <c r="F54" s="65"/>
      <c r="G54" s="64" t="s">
        <v>197</v>
      </c>
      <c r="H54" s="65"/>
      <c r="I54" s="64" t="s">
        <v>197</v>
      </c>
      <c r="J54" s="65"/>
      <c r="K54" s="64" t="s">
        <v>197</v>
      </c>
      <c r="L54" s="65"/>
    </row>
    <row r="55" spans="3:12" ht="24.95" customHeight="1">
      <c r="C55" s="70"/>
      <c r="D55" s="70"/>
      <c r="E55" s="64">
        <v>5</v>
      </c>
      <c r="F55" s="65"/>
      <c r="G55" s="64" t="s">
        <v>197</v>
      </c>
      <c r="H55" s="65"/>
      <c r="I55" s="64" t="s">
        <v>196</v>
      </c>
      <c r="J55" s="65"/>
      <c r="K55" s="64" t="s">
        <v>196</v>
      </c>
      <c r="L55" s="65"/>
    </row>
    <row r="56" spans="3:12" ht="24.95" customHeight="1">
      <c r="C56" s="70"/>
      <c r="D56" s="70"/>
      <c r="E56" s="64">
        <v>6</v>
      </c>
      <c r="F56" s="65"/>
      <c r="G56" s="64" t="s">
        <v>196</v>
      </c>
      <c r="H56" s="65"/>
      <c r="I56" s="64" t="s">
        <v>197</v>
      </c>
      <c r="J56" s="65"/>
      <c r="K56" s="64" t="s">
        <v>196</v>
      </c>
      <c r="L56" s="65"/>
    </row>
    <row r="57" spans="3:12" ht="24.95" customHeight="1">
      <c r="C57" s="70"/>
      <c r="D57" s="71"/>
      <c r="E57" s="64">
        <v>7</v>
      </c>
      <c r="F57" s="65"/>
      <c r="G57" s="64" t="s">
        <v>194</v>
      </c>
      <c r="H57" s="72"/>
      <c r="I57" s="72"/>
      <c r="J57" s="72"/>
      <c r="K57" s="72"/>
      <c r="L57" s="65"/>
    </row>
    <row r="58" spans="3:12" ht="24.95" customHeight="1">
      <c r="C58" s="70"/>
      <c r="D58" s="4" t="str">
        <f t="shared" ref="D58:D68" si="3">"STD-LOG-" &amp; ROW() - 47</f>
        <v>STD-LOG-11</v>
      </c>
      <c r="E58" s="63" t="s">
        <v>202</v>
      </c>
      <c r="F58" s="63"/>
      <c r="G58" s="63"/>
      <c r="H58" s="63"/>
      <c r="I58" s="63"/>
      <c r="J58" s="63"/>
      <c r="K58" s="63"/>
      <c r="L58" s="63"/>
    </row>
    <row r="59" spans="3:12" ht="24.95" customHeight="1">
      <c r="C59" s="70"/>
      <c r="D59" s="4" t="str">
        <f t="shared" si="3"/>
        <v>STD-LOG-12</v>
      </c>
      <c r="E59" s="63" t="s">
        <v>203</v>
      </c>
      <c r="F59" s="63"/>
      <c r="G59" s="63"/>
      <c r="H59" s="63"/>
      <c r="I59" s="63"/>
      <c r="J59" s="63"/>
      <c r="K59" s="63"/>
      <c r="L59" s="63"/>
    </row>
    <row r="60" spans="3:12" ht="24.95" customHeight="1">
      <c r="C60" s="70"/>
      <c r="D60" s="4" t="str">
        <f t="shared" si="3"/>
        <v>STD-LOG-13</v>
      </c>
      <c r="E60" s="63" t="s">
        <v>204</v>
      </c>
      <c r="F60" s="63"/>
      <c r="G60" s="63"/>
      <c r="H60" s="63"/>
      <c r="I60" s="63"/>
      <c r="J60" s="63"/>
      <c r="K60" s="63"/>
      <c r="L60" s="63"/>
    </row>
    <row r="61" spans="3:12" ht="42.75" customHeight="1">
      <c r="C61" s="70"/>
      <c r="D61" s="4" t="str">
        <f t="shared" si="3"/>
        <v>STD-LOG-14</v>
      </c>
      <c r="E61" s="68" t="s">
        <v>205</v>
      </c>
      <c r="F61" s="63"/>
      <c r="G61" s="63"/>
      <c r="H61" s="63"/>
      <c r="I61" s="63"/>
      <c r="J61" s="63"/>
      <c r="K61" s="63"/>
      <c r="L61" s="63"/>
    </row>
    <row r="62" spans="3:12" ht="24.95" customHeight="1">
      <c r="C62" s="70"/>
      <c r="D62" s="4" t="str">
        <f t="shared" si="3"/>
        <v>STD-LOG-15</v>
      </c>
      <c r="E62" s="63" t="s">
        <v>206</v>
      </c>
      <c r="F62" s="63"/>
      <c r="G62" s="63"/>
      <c r="H62" s="63"/>
      <c r="I62" s="63"/>
      <c r="J62" s="63"/>
      <c r="K62" s="63"/>
      <c r="L62" s="63"/>
    </row>
    <row r="63" spans="3:12" ht="24.95" customHeight="1">
      <c r="C63" s="70"/>
      <c r="D63" s="4" t="str">
        <f t="shared" si="3"/>
        <v>STD-LOG-16</v>
      </c>
      <c r="E63" s="63" t="s">
        <v>207</v>
      </c>
      <c r="F63" s="63"/>
      <c r="G63" s="63"/>
      <c r="H63" s="63"/>
      <c r="I63" s="63"/>
      <c r="J63" s="63"/>
      <c r="K63" s="63"/>
      <c r="L63" s="63"/>
    </row>
    <row r="64" spans="3:12" ht="24.95" customHeight="1">
      <c r="C64" s="70"/>
      <c r="D64" s="4" t="str">
        <f t="shared" si="3"/>
        <v>STD-LOG-17</v>
      </c>
      <c r="E64" s="63" t="s">
        <v>198</v>
      </c>
      <c r="F64" s="63"/>
      <c r="G64" s="63"/>
      <c r="H64" s="63"/>
      <c r="I64" s="63"/>
      <c r="J64" s="63"/>
      <c r="K64" s="63"/>
      <c r="L64" s="63"/>
    </row>
    <row r="65" spans="3:12" ht="24.95" customHeight="1">
      <c r="C65" s="70"/>
      <c r="D65" s="4" t="str">
        <f t="shared" si="3"/>
        <v>STD-LOG-18</v>
      </c>
      <c r="E65" s="63" t="s">
        <v>208</v>
      </c>
      <c r="F65" s="63"/>
      <c r="G65" s="63"/>
      <c r="H65" s="63"/>
      <c r="I65" s="63"/>
      <c r="J65" s="63"/>
      <c r="K65" s="63"/>
      <c r="L65" s="63"/>
    </row>
    <row r="66" spans="3:12" ht="24.95" customHeight="1">
      <c r="C66" s="70"/>
      <c r="D66" s="4" t="str">
        <f t="shared" si="3"/>
        <v>STD-LOG-19</v>
      </c>
      <c r="E66" s="63" t="s">
        <v>209</v>
      </c>
      <c r="F66" s="63"/>
      <c r="G66" s="63"/>
      <c r="H66" s="63"/>
      <c r="I66" s="63"/>
      <c r="J66" s="63"/>
      <c r="K66" s="63"/>
      <c r="L66" s="63"/>
    </row>
    <row r="67" spans="3:12" ht="24.95" customHeight="1">
      <c r="C67" s="70"/>
      <c r="D67" s="4" t="str">
        <f t="shared" si="3"/>
        <v>STD-LOG-20</v>
      </c>
      <c r="E67" s="63" t="s">
        <v>199</v>
      </c>
      <c r="F67" s="63"/>
      <c r="G67" s="63"/>
      <c r="H67" s="63"/>
      <c r="I67" s="63"/>
      <c r="J67" s="63"/>
      <c r="K67" s="63"/>
      <c r="L67" s="63"/>
    </row>
    <row r="68" spans="3:12" ht="69.75" customHeight="1">
      <c r="C68" s="71"/>
      <c r="D68" s="4" t="str">
        <f t="shared" si="3"/>
        <v>STD-LOG-21</v>
      </c>
      <c r="E68" s="68" t="s">
        <v>200</v>
      </c>
      <c r="F68" s="63"/>
      <c r="G68" s="63"/>
      <c r="H68" s="63"/>
      <c r="I68" s="63"/>
      <c r="J68" s="63"/>
      <c r="K68" s="63"/>
      <c r="L68" s="63"/>
    </row>
    <row r="69" spans="3:12" ht="24.95" customHeight="1">
      <c r="C69" s="56" t="s">
        <v>218</v>
      </c>
      <c r="D69" s="6" t="s">
        <v>210</v>
      </c>
      <c r="E69" s="66" t="s">
        <v>211</v>
      </c>
      <c r="F69" s="66"/>
      <c r="G69" s="66"/>
      <c r="H69" s="66"/>
      <c r="I69" s="66"/>
      <c r="J69" s="66"/>
      <c r="K69" s="66"/>
      <c r="L69" s="66"/>
    </row>
    <row r="70" spans="3:12" ht="75.75" customHeight="1">
      <c r="C70" s="35"/>
      <c r="D70" s="6" t="s">
        <v>213</v>
      </c>
      <c r="E70" s="42" t="s">
        <v>212</v>
      </c>
      <c r="F70" s="42"/>
      <c r="G70" s="42"/>
      <c r="H70" s="42"/>
      <c r="I70" s="42"/>
      <c r="J70" s="42"/>
      <c r="K70" s="42"/>
      <c r="L70" s="42"/>
    </row>
    <row r="71" spans="3:12" ht="105.75" customHeight="1">
      <c r="C71" s="35"/>
      <c r="D71" s="6" t="s">
        <v>214</v>
      </c>
      <c r="E71" s="67" t="s">
        <v>219</v>
      </c>
      <c r="F71" s="66"/>
      <c r="G71" s="66"/>
      <c r="H71" s="66"/>
      <c r="I71" s="66"/>
      <c r="J71" s="66"/>
      <c r="K71" s="66"/>
      <c r="L71" s="66"/>
    </row>
    <row r="72" spans="3:12" ht="54" customHeight="1">
      <c r="C72" s="35"/>
      <c r="D72" s="6" t="s">
        <v>215</v>
      </c>
      <c r="E72" s="42" t="s">
        <v>220</v>
      </c>
      <c r="F72" s="41"/>
      <c r="G72" s="41"/>
      <c r="H72" s="41"/>
      <c r="I72" s="41"/>
      <c r="J72" s="41"/>
      <c r="K72" s="41"/>
      <c r="L72" s="41"/>
    </row>
    <row r="73" spans="3:12" ht="24.95" customHeight="1">
      <c r="C73" s="35"/>
      <c r="D73" s="6" t="s">
        <v>216</v>
      </c>
      <c r="E73" s="66" t="s">
        <v>217</v>
      </c>
      <c r="F73" s="66"/>
      <c r="G73" s="66"/>
      <c r="H73" s="66"/>
      <c r="I73" s="66"/>
      <c r="J73" s="66"/>
      <c r="K73" s="66"/>
      <c r="L73" s="66"/>
    </row>
    <row r="74" spans="3:12" ht="24.95" customHeight="1">
      <c r="C74" s="61" t="s">
        <v>221</v>
      </c>
      <c r="D74" s="7" t="s">
        <v>222</v>
      </c>
      <c r="E74" s="7" t="s">
        <v>223</v>
      </c>
      <c r="F74" s="7" t="s">
        <v>225</v>
      </c>
      <c r="G74" s="58" t="s">
        <v>224</v>
      </c>
      <c r="H74" s="59"/>
      <c r="I74" s="60" t="s">
        <v>226</v>
      </c>
      <c r="J74" s="60"/>
      <c r="K74" s="60"/>
      <c r="L74" s="60"/>
    </row>
    <row r="75" spans="3:12" ht="24.95" customHeight="1">
      <c r="C75" s="61"/>
      <c r="D75" s="4" t="str">
        <f t="shared" ref="D75:D98" si="4">"TCGCE-" &amp; ROW() - 76</f>
        <v>TCGCE--1</v>
      </c>
      <c r="E75" s="4">
        <v>0</v>
      </c>
      <c r="F75" s="4">
        <v>1</v>
      </c>
      <c r="G75" s="40" t="s">
        <v>236</v>
      </c>
      <c r="H75" s="40"/>
      <c r="I75" s="40" t="s">
        <v>237</v>
      </c>
      <c r="J75" s="40"/>
      <c r="K75" s="40"/>
      <c r="L75" s="40"/>
    </row>
    <row r="76" spans="3:12" ht="24.95" customHeight="1">
      <c r="C76" s="61"/>
      <c r="D76" s="4" t="str">
        <f t="shared" si="4"/>
        <v>TCGCE-0</v>
      </c>
      <c r="E76" s="4">
        <v>1</v>
      </c>
      <c r="F76" s="4">
        <v>1</v>
      </c>
      <c r="G76" s="40" t="s">
        <v>239</v>
      </c>
      <c r="H76" s="40"/>
      <c r="I76" s="40" t="s">
        <v>238</v>
      </c>
      <c r="J76" s="40"/>
      <c r="K76" s="40"/>
      <c r="L76" s="40"/>
    </row>
    <row r="77" spans="3:12" ht="24.95" customHeight="1">
      <c r="C77" s="61"/>
      <c r="D77" s="4" t="str">
        <f t="shared" si="4"/>
        <v>TCGCE-1</v>
      </c>
      <c r="E77" s="4">
        <v>2</v>
      </c>
      <c r="F77" s="4">
        <v>1</v>
      </c>
      <c r="G77" s="40" t="s">
        <v>240</v>
      </c>
      <c r="H77" s="40"/>
      <c r="I77" s="40" t="s">
        <v>244</v>
      </c>
      <c r="J77" s="40"/>
      <c r="K77" s="40"/>
      <c r="L77" s="40"/>
    </row>
    <row r="78" spans="3:12" ht="59.25" customHeight="1">
      <c r="C78" s="61"/>
      <c r="D78" s="4" t="str">
        <f t="shared" si="4"/>
        <v>TCGCE-2</v>
      </c>
      <c r="E78" s="4">
        <v>3</v>
      </c>
      <c r="F78" s="4">
        <v>1</v>
      </c>
      <c r="G78" s="40" t="s">
        <v>241</v>
      </c>
      <c r="H78" s="40"/>
      <c r="I78" s="61" t="s">
        <v>245</v>
      </c>
      <c r="J78" s="40"/>
      <c r="K78" s="40"/>
      <c r="L78" s="40"/>
    </row>
    <row r="79" spans="3:12" ht="24.95" customHeight="1">
      <c r="C79" s="61"/>
      <c r="D79" s="4" t="str">
        <f t="shared" si="4"/>
        <v>TCGCE-3</v>
      </c>
      <c r="E79" s="15" t="s">
        <v>227</v>
      </c>
      <c r="F79" s="4">
        <v>2</v>
      </c>
      <c r="G79" s="40" t="s">
        <v>242</v>
      </c>
      <c r="H79" s="40"/>
      <c r="I79" s="62" t="s">
        <v>243</v>
      </c>
      <c r="J79" s="40"/>
      <c r="K79" s="40"/>
      <c r="L79" s="40"/>
    </row>
    <row r="80" spans="3:12" ht="39.75" customHeight="1">
      <c r="C80" s="61"/>
      <c r="D80" s="4" t="str">
        <f t="shared" si="4"/>
        <v>TCGCE-4</v>
      </c>
      <c r="E80" s="15" t="s">
        <v>228</v>
      </c>
      <c r="F80" s="4">
        <v>8</v>
      </c>
      <c r="G80" s="40" t="s">
        <v>251</v>
      </c>
      <c r="H80" s="40"/>
      <c r="I80" s="61" t="s">
        <v>285</v>
      </c>
      <c r="J80" s="40"/>
      <c r="K80" s="40"/>
      <c r="L80" s="40"/>
    </row>
    <row r="81" spans="2:12" ht="24.95" customHeight="1">
      <c r="C81" s="61"/>
      <c r="D81" s="4" t="str">
        <f t="shared" si="4"/>
        <v>TCGCE-5</v>
      </c>
      <c r="E81" s="15" t="s">
        <v>229</v>
      </c>
      <c r="F81" s="4">
        <v>2</v>
      </c>
      <c r="G81" s="40" t="s">
        <v>252</v>
      </c>
      <c r="H81" s="40"/>
      <c r="I81" s="40" t="s">
        <v>256</v>
      </c>
      <c r="J81" s="40"/>
      <c r="K81" s="40"/>
      <c r="L81" s="40"/>
    </row>
    <row r="82" spans="2:12" ht="24.95" customHeight="1">
      <c r="C82" s="61"/>
      <c r="D82" s="4" t="str">
        <f t="shared" si="4"/>
        <v>TCGCE-6</v>
      </c>
      <c r="E82" s="15" t="s">
        <v>230</v>
      </c>
      <c r="F82" s="4">
        <v>4</v>
      </c>
      <c r="G82" s="40" t="s">
        <v>194</v>
      </c>
      <c r="H82" s="40"/>
      <c r="I82" s="40" t="s">
        <v>286</v>
      </c>
      <c r="J82" s="40"/>
      <c r="K82" s="40"/>
      <c r="L82" s="40"/>
    </row>
    <row r="83" spans="2:12" ht="24.95" customHeight="1">
      <c r="C83" s="61"/>
      <c r="D83" s="4" t="str">
        <f t="shared" si="4"/>
        <v>TCGCE-7</v>
      </c>
      <c r="E83" s="15" t="s">
        <v>231</v>
      </c>
      <c r="F83" s="4">
        <v>2</v>
      </c>
      <c r="G83" s="40" t="s">
        <v>253</v>
      </c>
      <c r="H83" s="40"/>
      <c r="I83" s="40" t="s">
        <v>257</v>
      </c>
      <c r="J83" s="40"/>
      <c r="K83" s="40"/>
      <c r="L83" s="40"/>
    </row>
    <row r="84" spans="2:12" ht="24.95" customHeight="1">
      <c r="C84" s="61"/>
      <c r="D84" s="4" t="str">
        <f t="shared" si="4"/>
        <v>TCGCE-8</v>
      </c>
      <c r="E84" s="15" t="s">
        <v>232</v>
      </c>
      <c r="F84" s="4">
        <v>2</v>
      </c>
      <c r="G84" s="40" t="s">
        <v>254</v>
      </c>
      <c r="H84" s="40"/>
      <c r="I84" s="40" t="s">
        <v>258</v>
      </c>
      <c r="J84" s="40"/>
      <c r="K84" s="40"/>
      <c r="L84" s="40"/>
    </row>
    <row r="85" spans="2:12" ht="24.95" customHeight="1">
      <c r="C85" s="61"/>
      <c r="D85" s="4" t="str">
        <f t="shared" si="4"/>
        <v>TCGCE-9</v>
      </c>
      <c r="E85" s="15" t="s">
        <v>233</v>
      </c>
      <c r="F85" s="4">
        <v>4</v>
      </c>
      <c r="G85" s="40" t="s">
        <v>255</v>
      </c>
      <c r="H85" s="40"/>
      <c r="I85" s="40" t="s">
        <v>287</v>
      </c>
      <c r="J85" s="40"/>
      <c r="K85" s="40"/>
      <c r="L85" s="40"/>
    </row>
    <row r="86" spans="2:12" ht="24.95" customHeight="1">
      <c r="C86" s="61"/>
      <c r="D86" s="4" t="str">
        <f t="shared" si="4"/>
        <v>TCGCE-10</v>
      </c>
      <c r="E86" s="15" t="s">
        <v>234</v>
      </c>
      <c r="F86" s="4">
        <v>2</v>
      </c>
      <c r="G86" s="40" t="s">
        <v>259</v>
      </c>
      <c r="H86" s="40"/>
      <c r="I86" s="40" t="s">
        <v>260</v>
      </c>
      <c r="J86" s="40"/>
      <c r="K86" s="40"/>
      <c r="L86" s="40"/>
    </row>
    <row r="87" spans="2:12" ht="24.95" customHeight="1">
      <c r="C87" s="61"/>
      <c r="D87" s="4" t="str">
        <f t="shared" si="4"/>
        <v>TCGCE-11</v>
      </c>
      <c r="E87" s="15" t="s">
        <v>235</v>
      </c>
      <c r="F87" s="4">
        <v>1</v>
      </c>
      <c r="G87" s="40" t="s">
        <v>264</v>
      </c>
      <c r="H87" s="40"/>
      <c r="I87" s="40" t="s">
        <v>265</v>
      </c>
      <c r="J87" s="40"/>
      <c r="K87" s="40"/>
      <c r="L87" s="40"/>
    </row>
    <row r="88" spans="2:12" ht="24.95" customHeight="1">
      <c r="C88" s="61"/>
      <c r="D88" s="4" t="str">
        <f t="shared" si="4"/>
        <v>TCGCE-12</v>
      </c>
      <c r="E88" s="15" t="s">
        <v>246</v>
      </c>
      <c r="F88" s="4">
        <v>1</v>
      </c>
      <c r="G88" s="40" t="s">
        <v>261</v>
      </c>
      <c r="H88" s="40"/>
      <c r="I88" s="40" t="s">
        <v>262</v>
      </c>
      <c r="J88" s="40"/>
      <c r="K88" s="40"/>
      <c r="L88" s="40"/>
    </row>
    <row r="89" spans="2:12" ht="24.95" customHeight="1">
      <c r="B89" s="16" t="s">
        <v>292</v>
      </c>
      <c r="C89" s="61"/>
      <c r="D89" s="4" t="str">
        <f t="shared" si="4"/>
        <v>TCGCE-13</v>
      </c>
      <c r="E89" s="15" t="s">
        <v>247</v>
      </c>
      <c r="F89" s="4">
        <v>2</v>
      </c>
      <c r="G89" s="40" t="s">
        <v>263</v>
      </c>
      <c r="H89" s="40"/>
      <c r="I89" s="40" t="s">
        <v>266</v>
      </c>
      <c r="J89" s="40"/>
      <c r="K89" s="40"/>
      <c r="L89" s="40"/>
    </row>
    <row r="90" spans="2:12" ht="24.95" customHeight="1">
      <c r="C90" s="61"/>
      <c r="D90" s="4" t="str">
        <f t="shared" si="4"/>
        <v>TCGCE-14</v>
      </c>
      <c r="E90" s="15" t="s">
        <v>248</v>
      </c>
      <c r="F90" s="4">
        <v>2</v>
      </c>
      <c r="G90" s="40" t="s">
        <v>194</v>
      </c>
      <c r="H90" s="40"/>
      <c r="I90" s="40" t="s">
        <v>286</v>
      </c>
      <c r="J90" s="40"/>
      <c r="K90" s="40"/>
      <c r="L90" s="40"/>
    </row>
    <row r="91" spans="2:12" ht="46.5" customHeight="1">
      <c r="C91" s="61"/>
      <c r="D91" s="4" t="str">
        <f t="shared" si="4"/>
        <v>TCGCE-15</v>
      </c>
      <c r="E91" s="15" t="s">
        <v>249</v>
      </c>
      <c r="F91" s="4">
        <v>4</v>
      </c>
      <c r="G91" s="40" t="s">
        <v>267</v>
      </c>
      <c r="H91" s="40"/>
      <c r="I91" s="61" t="s">
        <v>288</v>
      </c>
      <c r="J91" s="40"/>
      <c r="K91" s="40"/>
      <c r="L91" s="40"/>
    </row>
    <row r="92" spans="2:12" ht="24.95" customHeight="1">
      <c r="C92" s="61"/>
      <c r="D92" s="4" t="str">
        <f t="shared" si="4"/>
        <v>TCGCE-16</v>
      </c>
      <c r="E92" s="15" t="s">
        <v>250</v>
      </c>
      <c r="F92" s="4">
        <v>8</v>
      </c>
      <c r="G92" s="40" t="s">
        <v>268</v>
      </c>
      <c r="H92" s="40"/>
      <c r="I92" s="40" t="s">
        <v>289</v>
      </c>
      <c r="J92" s="40"/>
      <c r="K92" s="40"/>
      <c r="L92" s="40"/>
    </row>
    <row r="93" spans="2:12" ht="24.95" customHeight="1">
      <c r="C93" s="61"/>
      <c r="D93" s="4" t="str">
        <f t="shared" si="4"/>
        <v>TCGCE-17</v>
      </c>
      <c r="E93" s="15" t="s">
        <v>269</v>
      </c>
      <c r="F93" s="4">
        <v>8</v>
      </c>
      <c r="G93" s="40" t="s">
        <v>275</v>
      </c>
      <c r="H93" s="40"/>
      <c r="I93" s="40" t="s">
        <v>281</v>
      </c>
      <c r="J93" s="40"/>
      <c r="K93" s="40"/>
      <c r="L93" s="40"/>
    </row>
    <row r="94" spans="2:12" ht="24.95" customHeight="1">
      <c r="C94" s="61"/>
      <c r="D94" s="4" t="str">
        <f t="shared" si="4"/>
        <v>TCGCE-18</v>
      </c>
      <c r="E94" s="15" t="s">
        <v>270</v>
      </c>
      <c r="F94" s="4">
        <v>2</v>
      </c>
      <c r="G94" s="40" t="s">
        <v>276</v>
      </c>
      <c r="H94" s="40"/>
      <c r="I94" s="40" t="s">
        <v>282</v>
      </c>
      <c r="J94" s="40"/>
      <c r="K94" s="40"/>
      <c r="L94" s="40"/>
    </row>
    <row r="95" spans="2:12" ht="24.95" customHeight="1">
      <c r="C95" s="61"/>
      <c r="D95" s="4" t="str">
        <f t="shared" si="4"/>
        <v>TCGCE-19</v>
      </c>
      <c r="E95" s="15" t="s">
        <v>271</v>
      </c>
      <c r="F95" s="4">
        <v>1</v>
      </c>
      <c r="G95" s="40" t="s">
        <v>277</v>
      </c>
      <c r="H95" s="40"/>
      <c r="I95" s="40" t="s">
        <v>283</v>
      </c>
      <c r="J95" s="40"/>
      <c r="K95" s="40"/>
      <c r="L95" s="40"/>
    </row>
    <row r="96" spans="2:12" ht="24.95" customHeight="1">
      <c r="C96" s="61"/>
      <c r="D96" s="4" t="str">
        <f t="shared" si="4"/>
        <v>TCGCE-20</v>
      </c>
      <c r="E96" s="15" t="s">
        <v>272</v>
      </c>
      <c r="F96" s="4">
        <v>1</v>
      </c>
      <c r="G96" s="40" t="s">
        <v>278</v>
      </c>
      <c r="H96" s="40"/>
      <c r="I96" s="40" t="s">
        <v>284</v>
      </c>
      <c r="J96" s="40"/>
      <c r="K96" s="40"/>
      <c r="L96" s="40"/>
    </row>
    <row r="97" spans="3:12" ht="24.95" customHeight="1">
      <c r="C97" s="61"/>
      <c r="D97" s="4" t="str">
        <f t="shared" si="4"/>
        <v>TCGCE-21</v>
      </c>
      <c r="E97" s="15" t="s">
        <v>273</v>
      </c>
      <c r="F97" s="4">
        <v>2</v>
      </c>
      <c r="G97" s="40" t="s">
        <v>279</v>
      </c>
      <c r="H97" s="40"/>
      <c r="I97" s="40" t="s">
        <v>290</v>
      </c>
      <c r="J97" s="40"/>
      <c r="K97" s="40"/>
      <c r="L97" s="40"/>
    </row>
    <row r="98" spans="3:12" ht="24.95" customHeight="1">
      <c r="C98" s="61"/>
      <c r="D98" s="4" t="str">
        <f t="shared" si="4"/>
        <v>TCGCE-22</v>
      </c>
      <c r="E98" s="15" t="s">
        <v>274</v>
      </c>
      <c r="F98" s="4">
        <v>10</v>
      </c>
      <c r="G98" s="40" t="s">
        <v>280</v>
      </c>
      <c r="H98" s="40"/>
      <c r="I98" s="40" t="s">
        <v>291</v>
      </c>
      <c r="J98" s="40"/>
      <c r="K98" s="40"/>
      <c r="L98" s="40"/>
    </row>
    <row r="99" spans="3:12" ht="24.95" customHeight="1">
      <c r="C99" s="56" t="s">
        <v>301</v>
      </c>
      <c r="D99" s="7" t="s">
        <v>222</v>
      </c>
      <c r="E99" s="7" t="s">
        <v>223</v>
      </c>
      <c r="F99" s="7" t="s">
        <v>225</v>
      </c>
      <c r="G99" s="58" t="s">
        <v>224</v>
      </c>
      <c r="H99" s="59"/>
      <c r="I99" s="60" t="s">
        <v>226</v>
      </c>
      <c r="J99" s="60"/>
      <c r="K99" s="60"/>
      <c r="L99" s="60"/>
    </row>
    <row r="100" spans="3:12" ht="24.95" customHeight="1">
      <c r="C100" s="35"/>
      <c r="D100" s="6" t="s">
        <v>293</v>
      </c>
      <c r="E100" s="6" t="s">
        <v>296</v>
      </c>
      <c r="F100" s="6">
        <v>8</v>
      </c>
      <c r="G100" s="35" t="s">
        <v>297</v>
      </c>
      <c r="H100" s="35"/>
      <c r="I100" s="57" t="s">
        <v>300</v>
      </c>
      <c r="J100" s="57"/>
      <c r="K100" s="57"/>
      <c r="L100" s="57"/>
    </row>
    <row r="101" spans="3:12" ht="24.95" customHeight="1">
      <c r="C101" s="35"/>
      <c r="D101" s="6" t="s">
        <v>294</v>
      </c>
      <c r="E101" s="6">
        <v>70</v>
      </c>
      <c r="F101" s="6">
        <v>1</v>
      </c>
      <c r="G101" s="35" t="s">
        <v>298</v>
      </c>
      <c r="H101" s="35"/>
      <c r="I101" s="57" t="s">
        <v>299</v>
      </c>
      <c r="J101" s="57"/>
      <c r="K101" s="57"/>
      <c r="L101" s="57"/>
    </row>
    <row r="102" spans="3:12" ht="24.95" customHeight="1">
      <c r="C102" s="35"/>
      <c r="D102" s="6" t="s">
        <v>295</v>
      </c>
      <c r="E102" s="6">
        <v>71</v>
      </c>
      <c r="F102" s="6">
        <v>1</v>
      </c>
      <c r="G102" s="35" t="s">
        <v>194</v>
      </c>
      <c r="H102" s="35"/>
      <c r="I102" s="35" t="s">
        <v>286</v>
      </c>
      <c r="J102" s="35"/>
      <c r="K102" s="35"/>
      <c r="L102" s="35"/>
    </row>
    <row r="103" spans="3:12" ht="24.95" customHeight="1">
      <c r="C103" s="56" t="s">
        <v>302</v>
      </c>
      <c r="D103" s="6" t="s">
        <v>303</v>
      </c>
      <c r="E103" s="6">
        <v>62</v>
      </c>
      <c r="F103" s="6">
        <v>1</v>
      </c>
      <c r="G103" s="35" t="s">
        <v>306</v>
      </c>
      <c r="H103" s="35"/>
      <c r="I103" s="35" t="s">
        <v>307</v>
      </c>
      <c r="J103" s="35"/>
      <c r="K103" s="35"/>
      <c r="L103" s="35"/>
    </row>
    <row r="104" spans="3:12" ht="24.95" customHeight="1">
      <c r="C104" s="35"/>
      <c r="D104" s="6" t="s">
        <v>304</v>
      </c>
      <c r="E104" s="6" t="s">
        <v>305</v>
      </c>
      <c r="F104" s="6">
        <v>9</v>
      </c>
      <c r="G104" s="35" t="s">
        <v>194</v>
      </c>
      <c r="H104" s="35"/>
      <c r="I104" s="35" t="s">
        <v>286</v>
      </c>
      <c r="J104" s="35"/>
      <c r="K104" s="35"/>
      <c r="L104" s="35"/>
    </row>
    <row r="105" spans="3:12" ht="24.95" customHeight="1">
      <c r="C105" s="56" t="s">
        <v>308</v>
      </c>
      <c r="D105" s="6" t="s">
        <v>309</v>
      </c>
      <c r="E105" s="6">
        <v>62</v>
      </c>
      <c r="F105" s="6">
        <v>1</v>
      </c>
      <c r="G105" s="35" t="s">
        <v>306</v>
      </c>
      <c r="H105" s="35"/>
      <c r="I105" s="35" t="s">
        <v>307</v>
      </c>
      <c r="J105" s="35"/>
      <c r="K105" s="35"/>
      <c r="L105" s="35"/>
    </row>
    <row r="106" spans="3:12" ht="24.95" customHeight="1">
      <c r="C106" s="35"/>
      <c r="D106" s="6" t="s">
        <v>310</v>
      </c>
      <c r="E106" s="6" t="s">
        <v>305</v>
      </c>
      <c r="F106" s="6">
        <v>9</v>
      </c>
      <c r="G106" s="35" t="s">
        <v>194</v>
      </c>
      <c r="H106" s="35"/>
      <c r="I106" s="35" t="s">
        <v>286</v>
      </c>
      <c r="J106" s="35"/>
      <c r="K106" s="35"/>
      <c r="L106" s="35"/>
    </row>
    <row r="107" spans="3:12" ht="24.95" customHeight="1">
      <c r="C107" s="56" t="s">
        <v>311</v>
      </c>
      <c r="D107" s="6" t="s">
        <v>312</v>
      </c>
      <c r="E107" s="6" t="s">
        <v>314</v>
      </c>
      <c r="F107" s="6">
        <v>4</v>
      </c>
      <c r="G107" s="35" t="s">
        <v>316</v>
      </c>
      <c r="H107" s="35"/>
      <c r="I107" s="35" t="s">
        <v>317</v>
      </c>
      <c r="J107" s="35"/>
      <c r="K107" s="35"/>
      <c r="L107" s="35"/>
    </row>
    <row r="108" spans="3:12" ht="24.95" customHeight="1">
      <c r="C108" s="35"/>
      <c r="D108" s="6" t="s">
        <v>313</v>
      </c>
      <c r="E108" s="6" t="s">
        <v>315</v>
      </c>
      <c r="F108" s="6">
        <v>6</v>
      </c>
      <c r="G108" s="35" t="s">
        <v>194</v>
      </c>
      <c r="H108" s="35"/>
      <c r="I108" s="35" t="s">
        <v>286</v>
      </c>
      <c r="J108" s="35"/>
      <c r="K108" s="35"/>
      <c r="L108" s="35"/>
    </row>
    <row r="109" spans="3:12" ht="24.95" customHeight="1">
      <c r="C109" s="56" t="s">
        <v>320</v>
      </c>
      <c r="D109" s="6" t="s">
        <v>318</v>
      </c>
      <c r="E109" s="6">
        <v>62</v>
      </c>
      <c r="F109" s="6">
        <v>4</v>
      </c>
      <c r="G109" s="35" t="s">
        <v>321</v>
      </c>
      <c r="H109" s="35"/>
      <c r="I109" s="35" t="s">
        <v>322</v>
      </c>
      <c r="J109" s="35"/>
      <c r="K109" s="35"/>
      <c r="L109" s="35"/>
    </row>
    <row r="110" spans="3:12" ht="24.95" customHeight="1">
      <c r="C110" s="35"/>
      <c r="D110" s="6" t="s">
        <v>319</v>
      </c>
      <c r="E110" s="6" t="s">
        <v>305</v>
      </c>
      <c r="F110" s="6">
        <v>9</v>
      </c>
      <c r="G110" s="35" t="s">
        <v>194</v>
      </c>
      <c r="H110" s="35"/>
      <c r="I110" s="35" t="s">
        <v>286</v>
      </c>
      <c r="J110" s="35"/>
      <c r="K110" s="35"/>
      <c r="L110" s="35"/>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83" zoomScale="85" zoomScaleNormal="85" workbookViewId="0">
      <selection activeCell="C29" sqref="C29:C83"/>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14"/>
      <c r="F1" s="114"/>
      <c r="G1" s="114"/>
      <c r="H1" s="114"/>
      <c r="I1" s="114"/>
      <c r="J1" s="114"/>
      <c r="K1" s="114"/>
      <c r="L1" s="114"/>
    </row>
    <row r="2" spans="1:12" ht="21.95" customHeight="1">
      <c r="A2" s="116" t="s">
        <v>1</v>
      </c>
      <c r="B2" s="22" t="str">
        <f>HYPERLINK("#C6","LogPage")</f>
        <v>LogPage</v>
      </c>
      <c r="E2" s="114"/>
      <c r="F2" s="114"/>
      <c r="G2" s="114"/>
      <c r="H2" s="114"/>
      <c r="I2" s="114"/>
      <c r="J2" s="114"/>
      <c r="K2" s="114"/>
      <c r="L2" s="114"/>
    </row>
    <row r="3" spans="1:12" ht="21.95" customHeight="1">
      <c r="A3" s="116"/>
      <c r="B3" s="22" t="str">
        <f>HYPERLINK("#C17", "SMART / Health Information")</f>
        <v>SMART / Health Information</v>
      </c>
      <c r="E3" s="114"/>
      <c r="F3" s="114"/>
      <c r="G3" s="114"/>
      <c r="H3" s="114"/>
      <c r="I3" s="114"/>
      <c r="J3" s="114"/>
      <c r="K3" s="114"/>
      <c r="L3" s="114"/>
    </row>
    <row r="4" spans="1:12" ht="21.95" customHeight="1">
      <c r="A4" s="116"/>
      <c r="B4" s="22" t="str">
        <f>HYPERLINK("#C29",  "Smart / Health Information Extended")</f>
        <v>Smart / Health Information Extended</v>
      </c>
      <c r="E4" s="114"/>
      <c r="F4" s="114"/>
      <c r="G4" s="114"/>
      <c r="H4" s="114"/>
      <c r="I4" s="114"/>
      <c r="J4" s="114"/>
      <c r="K4" s="114"/>
      <c r="L4" s="114"/>
    </row>
    <row r="5" spans="1:12" ht="21.95" customHeight="1">
      <c r="C5" s="20" t="s">
        <v>1</v>
      </c>
      <c r="D5" s="3" t="s">
        <v>2</v>
      </c>
      <c r="E5" s="117" t="s">
        <v>124</v>
      </c>
      <c r="F5" s="118"/>
      <c r="G5" s="118"/>
      <c r="H5" s="118"/>
      <c r="I5" s="118"/>
      <c r="J5" s="118"/>
      <c r="K5" s="118"/>
      <c r="L5" s="119"/>
    </row>
    <row r="6" spans="1:12" ht="21.95" customHeight="1">
      <c r="C6" s="98" t="s">
        <v>357</v>
      </c>
      <c r="D6" s="69" t="s">
        <v>222</v>
      </c>
      <c r="E6" s="21" t="s">
        <v>323</v>
      </c>
      <c r="F6" s="103" t="s">
        <v>324</v>
      </c>
      <c r="G6" s="104"/>
      <c r="H6" s="103" t="s">
        <v>325</v>
      </c>
      <c r="I6" s="115"/>
      <c r="J6" s="104"/>
      <c r="K6" s="103" t="s">
        <v>326</v>
      </c>
      <c r="L6" s="104"/>
    </row>
    <row r="7" spans="1:12" ht="21.95" customHeight="1">
      <c r="C7" s="99"/>
      <c r="D7" s="70"/>
      <c r="E7" s="15" t="s">
        <v>327</v>
      </c>
      <c r="F7" s="80" t="s">
        <v>337</v>
      </c>
      <c r="G7" s="87"/>
      <c r="H7" s="80" t="s">
        <v>339</v>
      </c>
      <c r="I7" s="110"/>
      <c r="J7" s="87"/>
      <c r="K7" s="80" t="s">
        <v>340</v>
      </c>
      <c r="L7" s="87"/>
    </row>
    <row r="8" spans="1:12" ht="21.95" customHeight="1">
      <c r="C8" s="99"/>
      <c r="D8" s="70"/>
      <c r="E8" s="15" t="s">
        <v>328</v>
      </c>
      <c r="F8" s="80" t="s">
        <v>338</v>
      </c>
      <c r="G8" s="87"/>
      <c r="H8" s="80" t="s">
        <v>342</v>
      </c>
      <c r="I8" s="110"/>
      <c r="J8" s="87"/>
      <c r="K8" s="80" t="s">
        <v>341</v>
      </c>
      <c r="L8" s="87"/>
    </row>
    <row r="9" spans="1:12" ht="21.95" customHeight="1">
      <c r="C9" s="99"/>
      <c r="D9" s="70"/>
      <c r="E9" s="15" t="s">
        <v>329</v>
      </c>
      <c r="F9" s="80" t="s">
        <v>222</v>
      </c>
      <c r="G9" s="87"/>
      <c r="H9" s="80" t="s">
        <v>343</v>
      </c>
      <c r="I9" s="110"/>
      <c r="J9" s="87"/>
      <c r="K9" s="80" t="s">
        <v>222</v>
      </c>
      <c r="L9" s="87"/>
    </row>
    <row r="10" spans="1:12" ht="21.95" customHeight="1">
      <c r="C10" s="99"/>
      <c r="D10" s="70"/>
      <c r="E10" s="15" t="s">
        <v>330</v>
      </c>
      <c r="F10" s="80" t="s">
        <v>337</v>
      </c>
      <c r="G10" s="87"/>
      <c r="H10" s="80" t="s">
        <v>344</v>
      </c>
      <c r="I10" s="110"/>
      <c r="J10" s="87"/>
      <c r="K10" s="80" t="s">
        <v>351</v>
      </c>
      <c r="L10" s="87"/>
    </row>
    <row r="11" spans="1:12" ht="21.95" customHeight="1">
      <c r="C11" s="99"/>
      <c r="D11" s="70"/>
      <c r="E11" s="15" t="s">
        <v>331</v>
      </c>
      <c r="F11" s="80" t="s">
        <v>338</v>
      </c>
      <c r="G11" s="87"/>
      <c r="H11" s="80" t="s">
        <v>345</v>
      </c>
      <c r="I11" s="110"/>
      <c r="J11" s="87"/>
      <c r="K11" s="80" t="s">
        <v>352</v>
      </c>
      <c r="L11" s="87"/>
    </row>
    <row r="12" spans="1:12" ht="21.95" customHeight="1">
      <c r="C12" s="99"/>
      <c r="D12" s="70"/>
      <c r="E12" s="15" t="s">
        <v>332</v>
      </c>
      <c r="F12" s="80" t="s">
        <v>338</v>
      </c>
      <c r="G12" s="87"/>
      <c r="H12" s="80" t="s">
        <v>346</v>
      </c>
      <c r="I12" s="110"/>
      <c r="J12" s="87"/>
      <c r="K12" s="80" t="s">
        <v>353</v>
      </c>
      <c r="L12" s="87"/>
    </row>
    <row r="13" spans="1:12" ht="21.95" customHeight="1">
      <c r="C13" s="99"/>
      <c r="D13" s="70"/>
      <c r="E13" s="15" t="s">
        <v>333</v>
      </c>
      <c r="F13" s="80" t="s">
        <v>338</v>
      </c>
      <c r="G13" s="87"/>
      <c r="H13" s="80" t="s">
        <v>347</v>
      </c>
      <c r="I13" s="110"/>
      <c r="J13" s="87"/>
      <c r="K13" s="80" t="s">
        <v>354</v>
      </c>
      <c r="L13" s="87"/>
    </row>
    <row r="14" spans="1:12" ht="21.95" customHeight="1">
      <c r="C14" s="99"/>
      <c r="D14" s="70"/>
      <c r="E14" s="15" t="s">
        <v>334</v>
      </c>
      <c r="F14" s="80" t="s">
        <v>338</v>
      </c>
      <c r="G14" s="87"/>
      <c r="H14" s="80" t="s">
        <v>348</v>
      </c>
      <c r="I14" s="110"/>
      <c r="J14" s="87"/>
      <c r="K14" s="80" t="s">
        <v>355</v>
      </c>
      <c r="L14" s="87"/>
    </row>
    <row r="15" spans="1:12" ht="21.95" customHeight="1">
      <c r="C15" s="99"/>
      <c r="D15" s="70"/>
      <c r="E15" s="15" t="s">
        <v>335</v>
      </c>
      <c r="F15" s="80" t="s">
        <v>222</v>
      </c>
      <c r="G15" s="87"/>
      <c r="H15" s="80" t="s">
        <v>349</v>
      </c>
      <c r="I15" s="110"/>
      <c r="J15" s="87"/>
      <c r="K15" s="80" t="s">
        <v>222</v>
      </c>
      <c r="L15" s="87"/>
    </row>
    <row r="16" spans="1:12" ht="21.95" customHeight="1">
      <c r="C16" s="100"/>
      <c r="D16" s="71"/>
      <c r="E16" s="15" t="s">
        <v>336</v>
      </c>
      <c r="F16" s="80" t="s">
        <v>338</v>
      </c>
      <c r="G16" s="87"/>
      <c r="H16" s="80" t="s">
        <v>350</v>
      </c>
      <c r="I16" s="110"/>
      <c r="J16" s="87"/>
      <c r="K16" s="80" t="s">
        <v>356</v>
      </c>
      <c r="L16" s="87"/>
    </row>
    <row r="17" spans="3:12" ht="21.95" customHeight="1">
      <c r="C17" s="109" t="s">
        <v>358</v>
      </c>
      <c r="D17" s="6" t="str">
        <f t="shared" ref="D17:D28" si="0">"SLOG-" &amp; ROW() - 16</f>
        <v>SLOG-1</v>
      </c>
      <c r="E17" s="111" t="s">
        <v>363</v>
      </c>
      <c r="F17" s="112"/>
      <c r="G17" s="112"/>
      <c r="H17" s="112"/>
      <c r="I17" s="112"/>
      <c r="J17" s="112"/>
      <c r="K17" s="112"/>
      <c r="L17" s="113"/>
    </row>
    <row r="18" spans="3:12" ht="21.95" customHeight="1">
      <c r="C18" s="109"/>
      <c r="D18" s="6" t="str">
        <f t="shared" si="0"/>
        <v>SLOG-2</v>
      </c>
      <c r="E18" s="111" t="s">
        <v>364</v>
      </c>
      <c r="F18" s="112"/>
      <c r="G18" s="112"/>
      <c r="H18" s="112"/>
      <c r="I18" s="112"/>
      <c r="J18" s="112"/>
      <c r="K18" s="112"/>
      <c r="L18" s="113"/>
    </row>
    <row r="19" spans="3:12" ht="21.95" customHeight="1">
      <c r="C19" s="109"/>
      <c r="D19" s="6" t="str">
        <f t="shared" si="0"/>
        <v>SLOG-3</v>
      </c>
      <c r="E19" s="111" t="s">
        <v>365</v>
      </c>
      <c r="F19" s="112"/>
      <c r="G19" s="112"/>
      <c r="H19" s="112"/>
      <c r="I19" s="112"/>
      <c r="J19" s="112"/>
      <c r="K19" s="112"/>
      <c r="L19" s="113"/>
    </row>
    <row r="20" spans="3:12" ht="21.95" customHeight="1">
      <c r="C20" s="109"/>
      <c r="D20" s="6" t="str">
        <f t="shared" si="0"/>
        <v>SLOG-4</v>
      </c>
      <c r="E20" s="111" t="s">
        <v>366</v>
      </c>
      <c r="F20" s="112"/>
      <c r="G20" s="112"/>
      <c r="H20" s="112"/>
      <c r="I20" s="112"/>
      <c r="J20" s="112"/>
      <c r="K20" s="112"/>
      <c r="L20" s="113"/>
    </row>
    <row r="21" spans="3:12" ht="21.95" customHeight="1">
      <c r="C21" s="109"/>
      <c r="D21" s="6" t="str">
        <f t="shared" si="0"/>
        <v>SLOG-5</v>
      </c>
      <c r="E21" s="111" t="s">
        <v>367</v>
      </c>
      <c r="F21" s="112"/>
      <c r="G21" s="112"/>
      <c r="H21" s="112"/>
      <c r="I21" s="112"/>
      <c r="J21" s="112"/>
      <c r="K21" s="112"/>
      <c r="L21" s="113"/>
    </row>
    <row r="22" spans="3:12" ht="21.95" customHeight="1">
      <c r="C22" s="109"/>
      <c r="D22" s="6" t="str">
        <f t="shared" si="0"/>
        <v>SLOG-6</v>
      </c>
      <c r="E22" s="111" t="s">
        <v>368</v>
      </c>
      <c r="F22" s="112"/>
      <c r="G22" s="112"/>
      <c r="H22" s="112"/>
      <c r="I22" s="112"/>
      <c r="J22" s="112"/>
      <c r="K22" s="112"/>
      <c r="L22" s="113"/>
    </row>
    <row r="23" spans="3:12" ht="21.95" customHeight="1">
      <c r="C23" s="109"/>
      <c r="D23" s="6" t="str">
        <f t="shared" si="0"/>
        <v>SLOG-7</v>
      </c>
      <c r="E23" s="111" t="s">
        <v>369</v>
      </c>
      <c r="F23" s="112"/>
      <c r="G23" s="112"/>
      <c r="H23" s="112"/>
      <c r="I23" s="112"/>
      <c r="J23" s="112"/>
      <c r="K23" s="112"/>
      <c r="L23" s="113"/>
    </row>
    <row r="24" spans="3:12" ht="21.95" customHeight="1">
      <c r="C24" s="109"/>
      <c r="D24" s="6" t="str">
        <f t="shared" si="0"/>
        <v>SLOG-8</v>
      </c>
      <c r="E24" s="111" t="s">
        <v>370</v>
      </c>
      <c r="F24" s="112"/>
      <c r="G24" s="112"/>
      <c r="H24" s="112"/>
      <c r="I24" s="112"/>
      <c r="J24" s="112"/>
      <c r="K24" s="112"/>
      <c r="L24" s="113"/>
    </row>
    <row r="25" spans="3:12" ht="21.95" customHeight="1">
      <c r="C25" s="109"/>
      <c r="D25" s="6" t="str">
        <f t="shared" si="0"/>
        <v>SLOG-9</v>
      </c>
      <c r="E25" s="111" t="s">
        <v>371</v>
      </c>
      <c r="F25" s="112"/>
      <c r="G25" s="112"/>
      <c r="H25" s="112"/>
      <c r="I25" s="112"/>
      <c r="J25" s="112"/>
      <c r="K25" s="112"/>
      <c r="L25" s="113"/>
    </row>
    <row r="26" spans="3:12" ht="21.95" customHeight="1">
      <c r="C26" s="109"/>
      <c r="D26" s="6" t="str">
        <f t="shared" si="0"/>
        <v>SLOG-10</v>
      </c>
      <c r="E26" s="111" t="s">
        <v>372</v>
      </c>
      <c r="F26" s="112"/>
      <c r="G26" s="112"/>
      <c r="H26" s="112"/>
      <c r="I26" s="112"/>
      <c r="J26" s="112"/>
      <c r="K26" s="112"/>
      <c r="L26" s="113"/>
    </row>
    <row r="27" spans="3:12" ht="21.95" customHeight="1">
      <c r="C27" s="109"/>
      <c r="D27" s="6" t="str">
        <f t="shared" si="0"/>
        <v>SLOG-11</v>
      </c>
      <c r="E27" s="111" t="s">
        <v>373</v>
      </c>
      <c r="F27" s="112"/>
      <c r="G27" s="112"/>
      <c r="H27" s="112"/>
      <c r="I27" s="112"/>
      <c r="J27" s="112"/>
      <c r="K27" s="112"/>
      <c r="L27" s="113"/>
    </row>
    <row r="28" spans="3:12" ht="21.95" customHeight="1">
      <c r="C28" s="109"/>
      <c r="D28" s="6" t="str">
        <f t="shared" si="0"/>
        <v>SLOG-12</v>
      </c>
      <c r="E28" s="111" t="s">
        <v>374</v>
      </c>
      <c r="F28" s="112"/>
      <c r="G28" s="112"/>
      <c r="H28" s="112"/>
      <c r="I28" s="112"/>
      <c r="J28" s="112"/>
      <c r="K28" s="112"/>
      <c r="L28" s="113"/>
    </row>
    <row r="29" spans="3:12" ht="21.95" customHeight="1">
      <c r="C29" s="79" t="s">
        <v>359</v>
      </c>
      <c r="D29" s="4" t="s">
        <v>222</v>
      </c>
      <c r="E29" s="21" t="s">
        <v>223</v>
      </c>
      <c r="F29" s="21" t="s">
        <v>225</v>
      </c>
      <c r="G29" s="103" t="s">
        <v>224</v>
      </c>
      <c r="H29" s="104"/>
      <c r="I29" s="103" t="s">
        <v>226</v>
      </c>
      <c r="J29" s="115"/>
      <c r="K29" s="115"/>
      <c r="L29" s="104"/>
    </row>
    <row r="30" spans="3:12" ht="52.5" customHeight="1">
      <c r="C30" s="79"/>
      <c r="D30" s="4" t="str">
        <f>"SMART-" &amp; ROW() - 29</f>
        <v>SMART-1</v>
      </c>
      <c r="E30" s="15" t="s">
        <v>360</v>
      </c>
      <c r="F30" s="15" t="s">
        <v>361</v>
      </c>
      <c r="G30" s="80" t="s">
        <v>362</v>
      </c>
      <c r="H30" s="87"/>
      <c r="I30" s="82" t="s">
        <v>380</v>
      </c>
      <c r="J30" s="96"/>
      <c r="K30" s="96"/>
      <c r="L30" s="97"/>
    </row>
    <row r="31" spans="3:12" ht="21.95" customHeight="1">
      <c r="C31" s="79"/>
      <c r="D31" s="4" t="str">
        <f>"SMART-" &amp; ROW() - 29</f>
        <v>SMART-2</v>
      </c>
      <c r="E31" s="15" t="s">
        <v>376</v>
      </c>
      <c r="F31" s="15" t="s">
        <v>361</v>
      </c>
      <c r="G31" s="80" t="s">
        <v>375</v>
      </c>
      <c r="H31" s="87"/>
      <c r="I31" s="91" t="s">
        <v>381</v>
      </c>
      <c r="J31" s="83"/>
      <c r="K31" s="83"/>
      <c r="L31" s="84"/>
    </row>
    <row r="32" spans="3:12" ht="98.25" customHeight="1">
      <c r="C32" s="79"/>
      <c r="D32" s="69" t="s">
        <v>505</v>
      </c>
      <c r="E32" s="98" t="s">
        <v>379</v>
      </c>
      <c r="F32" s="98" t="s">
        <v>378</v>
      </c>
      <c r="G32" s="105" t="s">
        <v>377</v>
      </c>
      <c r="H32" s="106"/>
      <c r="I32" s="82" t="s">
        <v>396</v>
      </c>
      <c r="J32" s="96"/>
      <c r="K32" s="96"/>
      <c r="L32" s="97"/>
    </row>
    <row r="33" spans="3:12" ht="19.5" customHeight="1">
      <c r="C33" s="79"/>
      <c r="D33" s="70"/>
      <c r="E33" s="99"/>
      <c r="F33" s="99"/>
      <c r="G33" s="107"/>
      <c r="H33" s="108"/>
      <c r="I33" s="101" t="s">
        <v>223</v>
      </c>
      <c r="J33" s="102"/>
      <c r="K33" s="103" t="s">
        <v>382</v>
      </c>
      <c r="L33" s="104"/>
    </row>
    <row r="34" spans="3:12" ht="19.5" customHeight="1">
      <c r="C34" s="79"/>
      <c r="D34" s="70"/>
      <c r="E34" s="99"/>
      <c r="F34" s="99"/>
      <c r="G34" s="107"/>
      <c r="H34" s="108"/>
      <c r="I34" s="88" t="s">
        <v>383</v>
      </c>
      <c r="J34" s="89"/>
      <c r="K34" s="80" t="s">
        <v>385</v>
      </c>
      <c r="L34" s="87"/>
    </row>
    <row r="35" spans="3:12" ht="19.5" customHeight="1">
      <c r="C35" s="79"/>
      <c r="D35" s="71"/>
      <c r="E35" s="100"/>
      <c r="F35" s="100"/>
      <c r="G35" s="93"/>
      <c r="H35" s="95"/>
      <c r="I35" s="88" t="s">
        <v>384</v>
      </c>
      <c r="J35" s="89"/>
      <c r="K35" s="80" t="s">
        <v>386</v>
      </c>
      <c r="L35" s="87"/>
    </row>
    <row r="36" spans="3:12" ht="98.25" customHeight="1">
      <c r="C36" s="79"/>
      <c r="D36" s="69" t="s">
        <v>506</v>
      </c>
      <c r="E36" s="98" t="s">
        <v>250</v>
      </c>
      <c r="F36" s="98" t="s">
        <v>378</v>
      </c>
      <c r="G36" s="105" t="s">
        <v>387</v>
      </c>
      <c r="H36" s="106"/>
      <c r="I36" s="82" t="s">
        <v>396</v>
      </c>
      <c r="J36" s="96"/>
      <c r="K36" s="96"/>
      <c r="L36" s="97"/>
    </row>
    <row r="37" spans="3:12" ht="19.5" customHeight="1">
      <c r="C37" s="79"/>
      <c r="D37" s="70"/>
      <c r="E37" s="99"/>
      <c r="F37" s="99"/>
      <c r="G37" s="107"/>
      <c r="H37" s="108"/>
      <c r="I37" s="101" t="s">
        <v>223</v>
      </c>
      <c r="J37" s="102"/>
      <c r="K37" s="103" t="s">
        <v>382</v>
      </c>
      <c r="L37" s="104"/>
    </row>
    <row r="38" spans="3:12" ht="19.5" customHeight="1">
      <c r="C38" s="79"/>
      <c r="D38" s="70"/>
      <c r="E38" s="99"/>
      <c r="F38" s="99"/>
      <c r="G38" s="107"/>
      <c r="H38" s="108"/>
      <c r="I38" s="88" t="s">
        <v>388</v>
      </c>
      <c r="J38" s="89"/>
      <c r="K38" s="80" t="s">
        <v>385</v>
      </c>
      <c r="L38" s="87"/>
    </row>
    <row r="39" spans="3:12" ht="19.5" customHeight="1">
      <c r="C39" s="79"/>
      <c r="D39" s="71"/>
      <c r="E39" s="100"/>
      <c r="F39" s="100"/>
      <c r="G39" s="93"/>
      <c r="H39" s="95"/>
      <c r="I39" s="88" t="s">
        <v>389</v>
      </c>
      <c r="J39" s="89"/>
      <c r="K39" s="80" t="s">
        <v>386</v>
      </c>
      <c r="L39" s="87"/>
    </row>
    <row r="40" spans="3:12" ht="57.75" customHeight="1">
      <c r="C40" s="79"/>
      <c r="D40" s="4" t="str">
        <f>"SMART-" &amp; ROW() - 35</f>
        <v>SMART-5</v>
      </c>
      <c r="E40" s="15" t="s">
        <v>269</v>
      </c>
      <c r="F40" s="15" t="s">
        <v>378</v>
      </c>
      <c r="G40" s="80" t="s">
        <v>393</v>
      </c>
      <c r="H40" s="87"/>
      <c r="I40" s="82" t="s">
        <v>395</v>
      </c>
      <c r="J40" s="96"/>
      <c r="K40" s="96"/>
      <c r="L40" s="97"/>
    </row>
    <row r="41" spans="3:12" ht="43.5" customHeight="1">
      <c r="C41" s="79"/>
      <c r="D41" s="4" t="str">
        <f>"SMART-" &amp; ROW() - 35</f>
        <v>SMART-6</v>
      </c>
      <c r="E41" s="15" t="s">
        <v>399</v>
      </c>
      <c r="F41" s="15" t="s">
        <v>378</v>
      </c>
      <c r="G41" s="80" t="s">
        <v>394</v>
      </c>
      <c r="H41" s="87"/>
      <c r="I41" s="82" t="s">
        <v>397</v>
      </c>
      <c r="J41" s="96"/>
      <c r="K41" s="96"/>
      <c r="L41" s="97"/>
    </row>
    <row r="42" spans="3:12" ht="56.25" customHeight="1">
      <c r="C42" s="79"/>
      <c r="D42" s="4" t="str">
        <f>"SMART-" &amp; ROW() - 35</f>
        <v>SMART-7</v>
      </c>
      <c r="E42" s="15" t="s">
        <v>390</v>
      </c>
      <c r="F42" s="15" t="s">
        <v>378</v>
      </c>
      <c r="G42" s="80" t="s">
        <v>392</v>
      </c>
      <c r="H42" s="87"/>
      <c r="I42" s="82" t="s">
        <v>398</v>
      </c>
      <c r="J42" s="96"/>
      <c r="K42" s="96"/>
      <c r="L42" s="97"/>
    </row>
    <row r="43" spans="3:12" ht="60" customHeight="1">
      <c r="C43" s="79"/>
      <c r="D43" s="69" t="s">
        <v>507</v>
      </c>
      <c r="E43" s="98" t="s">
        <v>391</v>
      </c>
      <c r="F43" s="98" t="s">
        <v>378</v>
      </c>
      <c r="G43" s="105" t="s">
        <v>400</v>
      </c>
      <c r="H43" s="106"/>
      <c r="I43" s="82" t="s">
        <v>405</v>
      </c>
      <c r="J43" s="96"/>
      <c r="K43" s="96"/>
      <c r="L43" s="97"/>
    </row>
    <row r="44" spans="3:12" ht="19.5" customHeight="1">
      <c r="C44" s="79"/>
      <c r="D44" s="70"/>
      <c r="E44" s="99"/>
      <c r="F44" s="99"/>
      <c r="G44" s="107"/>
      <c r="H44" s="108"/>
      <c r="I44" s="101" t="s">
        <v>223</v>
      </c>
      <c r="J44" s="102"/>
      <c r="K44" s="103" t="s">
        <v>382</v>
      </c>
      <c r="L44" s="104"/>
    </row>
    <row r="45" spans="3:12" ht="19.5" customHeight="1">
      <c r="C45" s="79"/>
      <c r="D45" s="70"/>
      <c r="E45" s="99"/>
      <c r="F45" s="99"/>
      <c r="G45" s="107"/>
      <c r="H45" s="108"/>
      <c r="I45" s="88" t="s">
        <v>401</v>
      </c>
      <c r="J45" s="89"/>
      <c r="K45" s="80" t="s">
        <v>403</v>
      </c>
      <c r="L45" s="87"/>
    </row>
    <row r="46" spans="3:12" ht="19.5" customHeight="1">
      <c r="C46" s="79"/>
      <c r="D46" s="71"/>
      <c r="E46" s="100"/>
      <c r="F46" s="100"/>
      <c r="G46" s="93"/>
      <c r="H46" s="95"/>
      <c r="I46" s="88" t="s">
        <v>402</v>
      </c>
      <c r="J46" s="89"/>
      <c r="K46" s="80" t="s">
        <v>404</v>
      </c>
      <c r="L46" s="87"/>
    </row>
    <row r="47" spans="3:12" ht="96" customHeight="1">
      <c r="C47" s="79"/>
      <c r="D47" s="4" t="str">
        <f>"SMART-" &amp; ROW() - 38</f>
        <v>SMART-9</v>
      </c>
      <c r="E47" s="15" t="s">
        <v>406</v>
      </c>
      <c r="F47" s="15" t="s">
        <v>408</v>
      </c>
      <c r="G47" s="80" t="s">
        <v>411</v>
      </c>
      <c r="H47" s="87"/>
      <c r="I47" s="82" t="s">
        <v>412</v>
      </c>
      <c r="J47" s="96"/>
      <c r="K47" s="96"/>
      <c r="L47" s="97"/>
    </row>
    <row r="48" spans="3:12" ht="48.75" customHeight="1">
      <c r="C48" s="79"/>
      <c r="D48" s="4" t="str">
        <f>"SMART-" &amp; ROW() - 38</f>
        <v>SMART-10</v>
      </c>
      <c r="E48" s="15" t="s">
        <v>407</v>
      </c>
      <c r="F48" s="15" t="s">
        <v>409</v>
      </c>
      <c r="G48" s="80" t="s">
        <v>410</v>
      </c>
      <c r="H48" s="87"/>
      <c r="I48" s="82" t="s">
        <v>413</v>
      </c>
      <c r="J48" s="96"/>
      <c r="K48" s="96"/>
      <c r="L48" s="97"/>
    </row>
    <row r="49" spans="3:12" ht="89.25" customHeight="1">
      <c r="C49" s="79"/>
      <c r="D49" s="69" t="s">
        <v>508</v>
      </c>
      <c r="E49" s="98" t="s">
        <v>414</v>
      </c>
      <c r="F49" s="98" t="s">
        <v>378</v>
      </c>
      <c r="G49" s="105" t="s">
        <v>415</v>
      </c>
      <c r="H49" s="106"/>
      <c r="I49" s="82" t="s">
        <v>427</v>
      </c>
      <c r="J49" s="96"/>
      <c r="K49" s="96"/>
      <c r="L49" s="97"/>
    </row>
    <row r="50" spans="3:12" ht="19.5" customHeight="1">
      <c r="C50" s="79"/>
      <c r="D50" s="70"/>
      <c r="E50" s="99"/>
      <c r="F50" s="99"/>
      <c r="G50" s="107"/>
      <c r="H50" s="108"/>
      <c r="I50" s="101" t="s">
        <v>223</v>
      </c>
      <c r="J50" s="102"/>
      <c r="K50" s="103" t="s">
        <v>382</v>
      </c>
      <c r="L50" s="104"/>
    </row>
    <row r="51" spans="3:12" ht="19.5" customHeight="1">
      <c r="C51" s="79"/>
      <c r="D51" s="70"/>
      <c r="E51" s="99"/>
      <c r="F51" s="99"/>
      <c r="G51" s="107"/>
      <c r="H51" s="108"/>
      <c r="I51" s="88" t="s">
        <v>416</v>
      </c>
      <c r="J51" s="89"/>
      <c r="K51" s="80" t="s">
        <v>418</v>
      </c>
      <c r="L51" s="87"/>
    </row>
    <row r="52" spans="3:12" ht="19.5" customHeight="1">
      <c r="C52" s="79"/>
      <c r="D52" s="71"/>
      <c r="E52" s="100"/>
      <c r="F52" s="100"/>
      <c r="G52" s="93"/>
      <c r="H52" s="95"/>
      <c r="I52" s="88" t="s">
        <v>417</v>
      </c>
      <c r="J52" s="89"/>
      <c r="K52" s="80" t="s">
        <v>419</v>
      </c>
      <c r="L52" s="87"/>
    </row>
    <row r="53" spans="3:12" ht="37.5" customHeight="1">
      <c r="C53" s="79"/>
      <c r="D53" s="69" t="s">
        <v>509</v>
      </c>
      <c r="E53" s="98" t="s">
        <v>420</v>
      </c>
      <c r="F53" s="98" t="s">
        <v>421</v>
      </c>
      <c r="G53" s="105" t="s">
        <v>422</v>
      </c>
      <c r="H53" s="106"/>
      <c r="I53" s="82" t="s">
        <v>428</v>
      </c>
      <c r="J53" s="96"/>
      <c r="K53" s="96"/>
      <c r="L53" s="97"/>
    </row>
    <row r="54" spans="3:12" ht="21.95" customHeight="1">
      <c r="C54" s="79"/>
      <c r="D54" s="70"/>
      <c r="E54" s="99"/>
      <c r="F54" s="99"/>
      <c r="G54" s="107"/>
      <c r="H54" s="108"/>
      <c r="I54" s="101" t="s">
        <v>223</v>
      </c>
      <c r="J54" s="102"/>
      <c r="K54" s="103" t="s">
        <v>382</v>
      </c>
      <c r="L54" s="104"/>
    </row>
    <row r="55" spans="3:12" ht="80.25" customHeight="1">
      <c r="C55" s="79"/>
      <c r="D55" s="70"/>
      <c r="E55" s="99"/>
      <c r="F55" s="99"/>
      <c r="G55" s="107"/>
      <c r="H55" s="108"/>
      <c r="I55" s="88" t="s">
        <v>423</v>
      </c>
      <c r="J55" s="89"/>
      <c r="K55" s="82" t="s">
        <v>426</v>
      </c>
      <c r="L55" s="97"/>
    </row>
    <row r="56" spans="3:12" ht="21.95" customHeight="1">
      <c r="C56" s="79"/>
      <c r="D56" s="71"/>
      <c r="E56" s="100"/>
      <c r="F56" s="100"/>
      <c r="G56" s="93"/>
      <c r="H56" s="95"/>
      <c r="I56" s="88" t="s">
        <v>424</v>
      </c>
      <c r="J56" s="89"/>
      <c r="K56" s="80" t="s">
        <v>425</v>
      </c>
      <c r="L56" s="87"/>
    </row>
    <row r="57" spans="3:12" ht="21.95" customHeight="1">
      <c r="C57" s="79"/>
      <c r="D57" s="40" t="s">
        <v>510</v>
      </c>
      <c r="E57" s="98" t="s">
        <v>433</v>
      </c>
      <c r="F57" s="98" t="s">
        <v>434</v>
      </c>
      <c r="G57" s="105" t="s">
        <v>435</v>
      </c>
      <c r="H57" s="106"/>
      <c r="I57" s="91" t="s">
        <v>436</v>
      </c>
      <c r="J57" s="83"/>
      <c r="K57" s="83"/>
      <c r="L57" s="84"/>
    </row>
    <row r="58" spans="3:12" ht="19.5" customHeight="1">
      <c r="C58" s="79"/>
      <c r="D58" s="40"/>
      <c r="E58" s="99"/>
      <c r="F58" s="99"/>
      <c r="G58" s="107"/>
      <c r="H58" s="108"/>
      <c r="I58" s="101" t="s">
        <v>223</v>
      </c>
      <c r="J58" s="102"/>
      <c r="K58" s="103" t="s">
        <v>382</v>
      </c>
      <c r="L58" s="104"/>
    </row>
    <row r="59" spans="3:12" ht="19.5" customHeight="1">
      <c r="C59" s="79"/>
      <c r="D59" s="40"/>
      <c r="E59" s="99"/>
      <c r="F59" s="99"/>
      <c r="G59" s="107"/>
      <c r="H59" s="108"/>
      <c r="I59" s="88" t="s">
        <v>429</v>
      </c>
      <c r="J59" s="89"/>
      <c r="K59" s="80" t="s">
        <v>437</v>
      </c>
      <c r="L59" s="87"/>
    </row>
    <row r="60" spans="3:12" ht="19.5" customHeight="1">
      <c r="C60" s="79"/>
      <c r="D60" s="40"/>
      <c r="E60" s="99"/>
      <c r="F60" s="99"/>
      <c r="G60" s="107"/>
      <c r="H60" s="108"/>
      <c r="I60" s="88" t="s">
        <v>430</v>
      </c>
      <c r="J60" s="89"/>
      <c r="K60" s="80" t="s">
        <v>438</v>
      </c>
      <c r="L60" s="87"/>
    </row>
    <row r="61" spans="3:12" ht="19.5" customHeight="1">
      <c r="C61" s="79"/>
      <c r="D61" s="40"/>
      <c r="E61" s="99"/>
      <c r="F61" s="99"/>
      <c r="G61" s="107"/>
      <c r="H61" s="108"/>
      <c r="I61" s="88" t="s">
        <v>431</v>
      </c>
      <c r="J61" s="89"/>
      <c r="K61" s="80" t="s">
        <v>439</v>
      </c>
      <c r="L61" s="87"/>
    </row>
    <row r="62" spans="3:12" ht="19.5" customHeight="1">
      <c r="C62" s="79"/>
      <c r="D62" s="40"/>
      <c r="E62" s="100"/>
      <c r="F62" s="100"/>
      <c r="G62" s="93"/>
      <c r="H62" s="95"/>
      <c r="I62" s="88" t="s">
        <v>432</v>
      </c>
      <c r="J62" s="89"/>
      <c r="K62" s="80" t="s">
        <v>440</v>
      </c>
      <c r="L62" s="87"/>
    </row>
    <row r="63" spans="3:12" ht="99" customHeight="1">
      <c r="C63" s="79"/>
      <c r="D63" s="4" t="str">
        <f>"SMART-" &amp; ROW() - 49</f>
        <v>SMART-14</v>
      </c>
      <c r="E63" s="15" t="s">
        <v>444</v>
      </c>
      <c r="F63" s="15" t="s">
        <v>442</v>
      </c>
      <c r="G63" s="80" t="s">
        <v>443</v>
      </c>
      <c r="H63" s="87"/>
      <c r="I63" s="82" t="s">
        <v>446</v>
      </c>
      <c r="J63" s="96"/>
      <c r="K63" s="96"/>
      <c r="L63" s="97"/>
    </row>
    <row r="64" spans="3:12" ht="45" customHeight="1">
      <c r="C64" s="79"/>
      <c r="D64" s="4" t="str">
        <f>"SMART-" &amp; ROW() - 49</f>
        <v>SMART-15</v>
      </c>
      <c r="E64" s="15" t="s">
        <v>441</v>
      </c>
      <c r="F64" s="15" t="s">
        <v>442</v>
      </c>
      <c r="G64" s="80" t="s">
        <v>445</v>
      </c>
      <c r="H64" s="87"/>
      <c r="I64" s="82" t="s">
        <v>448</v>
      </c>
      <c r="J64" s="96"/>
      <c r="K64" s="96"/>
      <c r="L64" s="97"/>
    </row>
    <row r="65" spans="3:12" ht="21.95" customHeight="1">
      <c r="C65" s="79"/>
      <c r="D65" s="4" t="str">
        <f>"SMART-" &amp; ROW() - 49</f>
        <v>SMART-16</v>
      </c>
      <c r="E65" s="15" t="s">
        <v>447</v>
      </c>
      <c r="F65" s="15" t="s">
        <v>442</v>
      </c>
      <c r="G65" s="80" t="s">
        <v>194</v>
      </c>
      <c r="H65" s="87"/>
      <c r="I65" s="91" t="s">
        <v>452</v>
      </c>
      <c r="J65" s="83"/>
      <c r="K65" s="83"/>
      <c r="L65" s="84"/>
    </row>
    <row r="66" spans="3:12" ht="87.75" customHeight="1">
      <c r="C66" s="79"/>
      <c r="D66" s="4" t="str">
        <f>"SMART-" &amp; ROW() - 49</f>
        <v>SMART-17</v>
      </c>
      <c r="E66" s="15" t="s">
        <v>450</v>
      </c>
      <c r="F66" s="15" t="s">
        <v>408</v>
      </c>
      <c r="G66" s="79" t="s">
        <v>449</v>
      </c>
      <c r="H66" s="79"/>
      <c r="I66" s="85" t="s">
        <v>465</v>
      </c>
      <c r="J66" s="86"/>
      <c r="K66" s="86"/>
      <c r="L66" s="86"/>
    </row>
    <row r="67" spans="3:12" ht="21.95" customHeight="1">
      <c r="C67" s="79"/>
      <c r="D67" s="4" t="str">
        <f>"SMART-" &amp; ROW() - 49</f>
        <v>SMART-18</v>
      </c>
      <c r="E67" s="15" t="s">
        <v>451</v>
      </c>
      <c r="F67" s="15" t="s">
        <v>409</v>
      </c>
      <c r="G67" s="80" t="s">
        <v>194</v>
      </c>
      <c r="H67" s="87"/>
      <c r="I67" s="91" t="s">
        <v>453</v>
      </c>
      <c r="J67" s="83"/>
      <c r="K67" s="83"/>
      <c r="L67" s="84"/>
    </row>
    <row r="68" spans="3:12" ht="110.25" customHeight="1">
      <c r="C68" s="79"/>
      <c r="D68" s="40" t="s">
        <v>511</v>
      </c>
      <c r="E68" s="79" t="s">
        <v>454</v>
      </c>
      <c r="F68" s="79" t="s">
        <v>421</v>
      </c>
      <c r="G68" s="79" t="s">
        <v>455</v>
      </c>
      <c r="H68" s="79"/>
      <c r="I68" s="92" t="s">
        <v>456</v>
      </c>
      <c r="J68" s="92"/>
      <c r="K68" s="92"/>
      <c r="L68" s="92"/>
    </row>
    <row r="69" spans="3:12" ht="143.25" customHeight="1">
      <c r="C69" s="79"/>
      <c r="D69" s="40"/>
      <c r="E69" s="79"/>
      <c r="F69" s="79"/>
      <c r="G69" s="79"/>
      <c r="H69" s="80"/>
      <c r="I69" s="93" t="e" vm="1">
        <v>#VALUE!</v>
      </c>
      <c r="J69" s="94"/>
      <c r="K69" s="94"/>
      <c r="L69" s="95"/>
    </row>
    <row r="70" spans="3:12" ht="45.75" customHeight="1">
      <c r="C70" s="79"/>
      <c r="D70" s="4" t="str">
        <f>"SMART-" &amp; ROW() - 50</f>
        <v>SMART-20</v>
      </c>
      <c r="E70" s="15" t="s">
        <v>457</v>
      </c>
      <c r="F70" s="15" t="s">
        <v>408</v>
      </c>
      <c r="G70" s="80" t="s">
        <v>461</v>
      </c>
      <c r="H70" s="87"/>
      <c r="I70" s="82" t="s">
        <v>463</v>
      </c>
      <c r="J70" s="83"/>
      <c r="K70" s="83"/>
      <c r="L70" s="84"/>
    </row>
    <row r="71" spans="3:12" ht="51" customHeight="1">
      <c r="C71" s="79"/>
      <c r="D71" s="4" t="s">
        <v>466</v>
      </c>
      <c r="E71" s="15" t="s">
        <v>458</v>
      </c>
      <c r="F71" s="15" t="s">
        <v>408</v>
      </c>
      <c r="G71" s="80" t="s">
        <v>462</v>
      </c>
      <c r="H71" s="87"/>
      <c r="I71" s="82" t="s">
        <v>464</v>
      </c>
      <c r="J71" s="83"/>
      <c r="K71" s="83"/>
      <c r="L71" s="84"/>
    </row>
    <row r="72" spans="3:12" ht="21.95" customHeight="1">
      <c r="C72" s="79"/>
      <c r="D72" s="4" t="s">
        <v>467</v>
      </c>
      <c r="E72" s="15" t="s">
        <v>459</v>
      </c>
      <c r="F72" s="15" t="s">
        <v>460</v>
      </c>
      <c r="G72" s="80" t="s">
        <v>194</v>
      </c>
      <c r="H72" s="87"/>
      <c r="I72" s="91" t="s">
        <v>453</v>
      </c>
      <c r="J72" s="83"/>
      <c r="K72" s="83"/>
      <c r="L72" s="84"/>
    </row>
    <row r="73" spans="3:12" ht="108" customHeight="1">
      <c r="C73" s="79"/>
      <c r="D73" s="4" t="str">
        <f>"SMART-" &amp; ROW() - 52</f>
        <v>SMART-21</v>
      </c>
      <c r="E73" s="15" t="s">
        <v>468</v>
      </c>
      <c r="F73" s="15" t="s">
        <v>378</v>
      </c>
      <c r="G73" s="80" t="s">
        <v>469</v>
      </c>
      <c r="H73" s="87"/>
      <c r="I73" s="82" t="s">
        <v>472</v>
      </c>
      <c r="J73" s="83"/>
      <c r="K73" s="83"/>
      <c r="L73" s="84"/>
    </row>
    <row r="74" spans="3:12" ht="45.75" customHeight="1">
      <c r="C74" s="79"/>
      <c r="D74" s="4" t="str">
        <f>"SMART-" &amp; ROW() - 52</f>
        <v>SMART-22</v>
      </c>
      <c r="E74" s="15" t="s">
        <v>470</v>
      </c>
      <c r="F74" s="15" t="s">
        <v>378</v>
      </c>
      <c r="G74" s="80" t="s">
        <v>471</v>
      </c>
      <c r="H74" s="87"/>
      <c r="I74" s="82" t="s">
        <v>473</v>
      </c>
      <c r="J74" s="83"/>
      <c r="K74" s="83"/>
      <c r="L74" s="84"/>
    </row>
    <row r="75" spans="3:12" ht="45.75" customHeight="1">
      <c r="C75" s="79"/>
      <c r="D75" s="4" t="str">
        <f>"SMART-" &amp; ROW() - 52</f>
        <v>SMART-23</v>
      </c>
      <c r="E75" s="15" t="s">
        <v>474</v>
      </c>
      <c r="F75" s="15" t="s">
        <v>378</v>
      </c>
      <c r="G75" s="80" t="s">
        <v>475</v>
      </c>
      <c r="H75" s="87"/>
      <c r="I75" s="82" t="s">
        <v>480</v>
      </c>
      <c r="J75" s="83"/>
      <c r="K75" s="83"/>
      <c r="L75" s="84"/>
    </row>
    <row r="76" spans="3:12" ht="47.25" customHeight="1">
      <c r="C76" s="79"/>
      <c r="D76" s="4" t="str">
        <f>"SMART-" &amp; ROW() - 52</f>
        <v>SMART-24</v>
      </c>
      <c r="E76" s="15" t="s">
        <v>478</v>
      </c>
      <c r="F76" s="15" t="s">
        <v>361</v>
      </c>
      <c r="G76" s="79" t="s">
        <v>476</v>
      </c>
      <c r="H76" s="79"/>
      <c r="I76" s="85" t="s">
        <v>481</v>
      </c>
      <c r="J76" s="86"/>
      <c r="K76" s="86"/>
      <c r="L76" s="86"/>
    </row>
    <row r="77" spans="3:12" ht="21.95" customHeight="1">
      <c r="C77" s="79"/>
      <c r="D77" s="4" t="str">
        <f>"SMART-" &amp; ROW() - 52</f>
        <v>SMART-25</v>
      </c>
      <c r="E77" s="15" t="s">
        <v>479</v>
      </c>
      <c r="F77" s="15" t="s">
        <v>361</v>
      </c>
      <c r="G77" s="79" t="s">
        <v>477</v>
      </c>
      <c r="H77" s="79"/>
      <c r="I77" s="85" t="s">
        <v>485</v>
      </c>
      <c r="J77" s="86"/>
      <c r="K77" s="86"/>
      <c r="L77" s="86"/>
    </row>
    <row r="78" spans="3:12" ht="61.5" customHeight="1">
      <c r="C78" s="79"/>
      <c r="D78" s="4" t="s">
        <v>482</v>
      </c>
      <c r="E78" s="15" t="s">
        <v>483</v>
      </c>
      <c r="F78" s="15" t="s">
        <v>378</v>
      </c>
      <c r="G78" s="79" t="s">
        <v>484</v>
      </c>
      <c r="H78" s="79"/>
      <c r="I78" s="85" t="s">
        <v>486</v>
      </c>
      <c r="J78" s="86"/>
      <c r="K78" s="86"/>
      <c r="L78" s="86"/>
    </row>
    <row r="79" spans="3:12" ht="71.25" customHeight="1">
      <c r="C79" s="79"/>
      <c r="D79" s="4" t="s">
        <v>487</v>
      </c>
      <c r="E79" s="15" t="s">
        <v>489</v>
      </c>
      <c r="F79" s="15" t="s">
        <v>378</v>
      </c>
      <c r="G79" s="79" t="s">
        <v>491</v>
      </c>
      <c r="H79" s="79"/>
      <c r="I79" s="81" t="s">
        <v>497</v>
      </c>
      <c r="J79" s="78"/>
      <c r="K79" s="78"/>
      <c r="L79" s="78"/>
    </row>
    <row r="80" spans="3:12" ht="73.5" customHeight="1">
      <c r="C80" s="79"/>
      <c r="D80" s="4" t="s">
        <v>488</v>
      </c>
      <c r="E80" s="15" t="s">
        <v>490</v>
      </c>
      <c r="F80" s="15" t="s">
        <v>378</v>
      </c>
      <c r="G80" s="79" t="s">
        <v>492</v>
      </c>
      <c r="H80" s="79"/>
      <c r="I80" s="81" t="s">
        <v>496</v>
      </c>
      <c r="J80" s="78"/>
      <c r="K80" s="78"/>
      <c r="L80" s="78"/>
    </row>
    <row r="81" spans="3:12" ht="21.95" customHeight="1">
      <c r="C81" s="79"/>
      <c r="D81" s="4" t="s">
        <v>493</v>
      </c>
      <c r="E81" s="15" t="s">
        <v>494</v>
      </c>
      <c r="F81" s="15" t="s">
        <v>495</v>
      </c>
      <c r="G81" s="79" t="s">
        <v>194</v>
      </c>
      <c r="H81" s="79"/>
      <c r="I81" s="78" t="s">
        <v>453</v>
      </c>
      <c r="J81" s="78"/>
      <c r="K81" s="78"/>
      <c r="L81" s="78"/>
    </row>
    <row r="82" spans="3:12" ht="21.95" customHeight="1">
      <c r="C82" s="79"/>
      <c r="D82" s="4" t="s">
        <v>498</v>
      </c>
      <c r="E82" s="15" t="s">
        <v>500</v>
      </c>
      <c r="F82" s="15" t="s">
        <v>421</v>
      </c>
      <c r="G82" s="79" t="s">
        <v>502</v>
      </c>
      <c r="H82" s="79"/>
      <c r="I82" s="78" t="s">
        <v>513</v>
      </c>
      <c r="J82" s="78"/>
      <c r="K82" s="78"/>
      <c r="L82" s="78"/>
    </row>
    <row r="83" spans="3:12" ht="21.95" customHeight="1">
      <c r="C83" s="79"/>
      <c r="D83" s="4" t="s">
        <v>499</v>
      </c>
      <c r="E83" s="15" t="s">
        <v>501</v>
      </c>
      <c r="F83" s="15" t="s">
        <v>361</v>
      </c>
      <c r="G83" s="79" t="s">
        <v>503</v>
      </c>
      <c r="H83" s="79"/>
      <c r="I83" s="78" t="s">
        <v>514</v>
      </c>
      <c r="J83" s="78"/>
      <c r="K83" s="78"/>
      <c r="L83" s="78"/>
    </row>
    <row r="84" spans="3:12" ht="21.95" customHeight="1">
      <c r="G84" s="90"/>
      <c r="H84" s="90"/>
    </row>
    <row r="85" spans="3:12" ht="21.95" customHeight="1">
      <c r="G85" s="90"/>
      <c r="H85" s="90"/>
    </row>
    <row r="86" spans="3:12" ht="21.95" customHeight="1">
      <c r="G86" s="90"/>
      <c r="H86" s="90"/>
      <c r="J86" s="19"/>
    </row>
    <row r="87" spans="3:12" ht="21.95" customHeight="1">
      <c r="G87" s="90"/>
      <c r="H87" s="90"/>
    </row>
    <row r="88" spans="3:12" ht="21.95" customHeight="1">
      <c r="G88" s="90"/>
      <c r="H88" s="90"/>
    </row>
    <row r="89" spans="3:12" ht="21.95" customHeight="1">
      <c r="G89" s="90"/>
      <c r="H89" s="90"/>
    </row>
    <row r="90" spans="3:12" ht="21.95" customHeight="1">
      <c r="G90" s="90"/>
      <c r="H90" s="90"/>
    </row>
    <row r="91" spans="3:12" ht="21.95" customHeight="1">
      <c r="G91" s="90"/>
      <c r="H91" s="90"/>
    </row>
    <row r="92" spans="3:12" ht="21.95" customHeight="1">
      <c r="G92" s="90"/>
      <c r="H92" s="90"/>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zoomScale="70" zoomScaleNormal="70" workbookViewId="0">
      <selection activeCell="B8" sqref="B8"/>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827</v>
      </c>
      <c r="E1" s="77"/>
      <c r="F1" s="77"/>
      <c r="G1" s="77"/>
      <c r="H1" s="77"/>
      <c r="I1" s="77"/>
      <c r="J1" s="77"/>
      <c r="K1" s="77"/>
      <c r="L1" s="77"/>
    </row>
    <row r="2" spans="1:12" ht="21.95" customHeight="1">
      <c r="A2" s="148" t="s">
        <v>1</v>
      </c>
      <c r="B2" s="22" t="str">
        <f>HYPERLINK("#C6",  "Error Recovery")</f>
        <v>Error Recovery</v>
      </c>
      <c r="E2" s="77"/>
      <c r="F2" s="77"/>
      <c r="G2" s="77"/>
      <c r="H2" s="77"/>
      <c r="I2" s="77"/>
      <c r="J2" s="77"/>
      <c r="K2" s="77"/>
      <c r="L2" s="77"/>
    </row>
    <row r="3" spans="1:12" ht="21.95" customHeight="1">
      <c r="A3" s="149"/>
      <c r="B3" s="22" t="str">
        <f>HYPERLINK("#C6",  "Error Recovery Theory of Operations")</f>
        <v>Error Recovery Theory of Operations</v>
      </c>
      <c r="E3" s="77"/>
      <c r="F3" s="77"/>
      <c r="G3" s="77"/>
      <c r="H3" s="77"/>
      <c r="I3" s="77"/>
      <c r="J3" s="77"/>
      <c r="K3" s="77"/>
      <c r="L3" s="77"/>
    </row>
    <row r="4" spans="1:12" s="19" customFormat="1" ht="21.95" customHeight="1">
      <c r="C4" s="20" t="s">
        <v>1</v>
      </c>
      <c r="D4" s="3" t="s">
        <v>2</v>
      </c>
      <c r="E4" s="117" t="s">
        <v>124</v>
      </c>
      <c r="F4" s="118"/>
      <c r="G4" s="118"/>
      <c r="H4" s="118"/>
      <c r="I4" s="118"/>
      <c r="J4" s="118"/>
      <c r="K4" s="118"/>
      <c r="L4" s="119"/>
    </row>
    <row r="5" spans="1:12" ht="90.75" customHeight="1">
      <c r="C5" s="6" t="s">
        <v>342</v>
      </c>
      <c r="D5" s="6" t="s">
        <v>512</v>
      </c>
      <c r="E5" s="150" t="s">
        <v>584</v>
      </c>
      <c r="F5" s="151"/>
      <c r="G5" s="151"/>
      <c r="H5" s="151"/>
      <c r="I5" s="151"/>
      <c r="J5" s="151"/>
      <c r="K5" s="151"/>
      <c r="L5" s="152"/>
    </row>
    <row r="6" spans="1:12" ht="42.75" customHeight="1">
      <c r="C6" s="61" t="s">
        <v>629</v>
      </c>
      <c r="D6" s="4" t="s">
        <v>515</v>
      </c>
      <c r="E6" s="145" t="s">
        <v>585</v>
      </c>
      <c r="F6" s="146"/>
      <c r="G6" s="146"/>
      <c r="H6" s="146"/>
      <c r="I6" s="146"/>
      <c r="J6" s="146"/>
      <c r="K6" s="146"/>
      <c r="L6" s="147"/>
    </row>
    <row r="7" spans="1:12" ht="21.95" customHeight="1">
      <c r="C7" s="61"/>
      <c r="D7" s="58" t="s">
        <v>516</v>
      </c>
      <c r="E7" s="127"/>
      <c r="F7" s="127"/>
      <c r="G7" s="127"/>
      <c r="H7" s="127"/>
      <c r="I7" s="127"/>
      <c r="J7" s="127"/>
      <c r="K7" s="127"/>
      <c r="L7" s="59"/>
    </row>
    <row r="8" spans="1:12" ht="21.95" customHeight="1">
      <c r="C8" s="61"/>
      <c r="D8" s="7" t="s">
        <v>517</v>
      </c>
      <c r="E8" s="58" t="s">
        <v>518</v>
      </c>
      <c r="F8" s="127"/>
      <c r="G8" s="59"/>
      <c r="H8" s="58" t="s">
        <v>124</v>
      </c>
      <c r="I8" s="127"/>
      <c r="J8" s="127"/>
      <c r="K8" s="127"/>
      <c r="L8" s="59"/>
    </row>
    <row r="9" spans="1:12" ht="21.95" customHeight="1">
      <c r="C9" s="61"/>
      <c r="D9" s="128" t="s">
        <v>521</v>
      </c>
      <c r="E9" s="129"/>
      <c r="F9" s="129"/>
      <c r="G9" s="129"/>
      <c r="H9" s="129"/>
      <c r="I9" s="129"/>
      <c r="J9" s="129"/>
      <c r="K9" s="129"/>
      <c r="L9" s="130"/>
    </row>
    <row r="10" spans="1:12" ht="81.75" customHeight="1">
      <c r="C10" s="61"/>
      <c r="D10" s="23">
        <v>1</v>
      </c>
      <c r="E10" s="128" t="s">
        <v>519</v>
      </c>
      <c r="F10" s="129"/>
      <c r="G10" s="130"/>
      <c r="H10" s="137" t="s">
        <v>586</v>
      </c>
      <c r="I10" s="138"/>
      <c r="J10" s="138"/>
      <c r="K10" s="138"/>
      <c r="L10" s="139"/>
    </row>
    <row r="11" spans="1:12" ht="21.95" customHeight="1">
      <c r="C11" s="61"/>
      <c r="D11" s="128" t="s">
        <v>522</v>
      </c>
      <c r="E11" s="129"/>
      <c r="F11" s="129"/>
      <c r="G11" s="129"/>
      <c r="H11" s="129"/>
      <c r="I11" s="129"/>
      <c r="J11" s="129"/>
      <c r="K11" s="129"/>
      <c r="L11" s="130"/>
    </row>
    <row r="12" spans="1:12" ht="21.95" customHeight="1">
      <c r="C12" s="61"/>
      <c r="D12" s="23">
        <v>2</v>
      </c>
      <c r="E12" s="128" t="s">
        <v>520</v>
      </c>
      <c r="F12" s="129"/>
      <c r="G12" s="130"/>
      <c r="H12" s="128" t="s">
        <v>525</v>
      </c>
      <c r="I12" s="129"/>
      <c r="J12" s="129"/>
      <c r="K12" s="129"/>
      <c r="L12" s="130"/>
    </row>
    <row r="13" spans="1:12" ht="21.95" customHeight="1">
      <c r="C13" s="61"/>
      <c r="D13" s="23">
        <v>3</v>
      </c>
      <c r="E13" s="128" t="s">
        <v>523</v>
      </c>
      <c r="F13" s="129"/>
      <c r="G13" s="130"/>
      <c r="H13" s="128" t="s">
        <v>587</v>
      </c>
      <c r="I13" s="129"/>
      <c r="J13" s="129"/>
      <c r="K13" s="129"/>
      <c r="L13" s="130"/>
    </row>
    <row r="14" spans="1:12" ht="50.25" customHeight="1">
      <c r="C14" s="61"/>
      <c r="D14" s="23">
        <v>4</v>
      </c>
      <c r="E14" s="128" t="s">
        <v>524</v>
      </c>
      <c r="F14" s="129"/>
      <c r="G14" s="130"/>
      <c r="H14" s="137" t="s">
        <v>588</v>
      </c>
      <c r="I14" s="138"/>
      <c r="J14" s="138"/>
      <c r="K14" s="138"/>
      <c r="L14" s="139"/>
    </row>
    <row r="15" spans="1:12" ht="21.95" customHeight="1">
      <c r="C15" s="61"/>
      <c r="D15" s="23">
        <v>5</v>
      </c>
      <c r="E15" s="128" t="s">
        <v>526</v>
      </c>
      <c r="F15" s="129"/>
      <c r="G15" s="130"/>
      <c r="H15" s="128" t="s">
        <v>589</v>
      </c>
      <c r="I15" s="129"/>
      <c r="J15" s="129"/>
      <c r="K15" s="129"/>
      <c r="L15" s="130"/>
    </row>
    <row r="16" spans="1:12" ht="21.95" customHeight="1">
      <c r="C16" s="61"/>
      <c r="D16" s="23">
        <v>6</v>
      </c>
      <c r="E16" s="128" t="s">
        <v>527</v>
      </c>
      <c r="F16" s="129"/>
      <c r="G16" s="130"/>
      <c r="H16" s="128" t="s">
        <v>590</v>
      </c>
      <c r="I16" s="129"/>
      <c r="J16" s="129"/>
      <c r="K16" s="129"/>
      <c r="L16" s="130"/>
    </row>
    <row r="17" spans="3:12" ht="21.95" customHeight="1">
      <c r="C17" s="61"/>
      <c r="D17" s="128" t="s">
        <v>528</v>
      </c>
      <c r="E17" s="129"/>
      <c r="F17" s="129"/>
      <c r="G17" s="129"/>
      <c r="H17" s="129"/>
      <c r="I17" s="129"/>
      <c r="J17" s="129"/>
      <c r="K17" s="129"/>
      <c r="L17" s="130"/>
    </row>
    <row r="18" spans="3:12" ht="24.75" customHeight="1">
      <c r="C18" s="61"/>
      <c r="D18" s="23">
        <v>7</v>
      </c>
      <c r="E18" s="128" t="s">
        <v>529</v>
      </c>
      <c r="F18" s="129"/>
      <c r="G18" s="130"/>
      <c r="H18" s="142" t="s">
        <v>591</v>
      </c>
      <c r="I18" s="143"/>
      <c r="J18" s="143"/>
      <c r="K18" s="143"/>
      <c r="L18" s="144"/>
    </row>
    <row r="19" spans="3:12" ht="45" customHeight="1">
      <c r="C19" s="61"/>
      <c r="D19" s="23">
        <v>8</v>
      </c>
      <c r="E19" s="128" t="s">
        <v>530</v>
      </c>
      <c r="F19" s="129"/>
      <c r="G19" s="130"/>
      <c r="H19" s="142" t="s">
        <v>592</v>
      </c>
      <c r="I19" s="143"/>
      <c r="J19" s="143"/>
      <c r="K19" s="143"/>
      <c r="L19" s="144"/>
    </row>
    <row r="20" spans="3:12" ht="21.95" customHeight="1">
      <c r="C20" s="61"/>
      <c r="D20" s="23">
        <v>9</v>
      </c>
      <c r="E20" s="128" t="s">
        <v>531</v>
      </c>
      <c r="F20" s="129"/>
      <c r="G20" s="130"/>
      <c r="H20" s="128" t="s">
        <v>593</v>
      </c>
      <c r="I20" s="129"/>
      <c r="J20" s="129"/>
      <c r="K20" s="129"/>
      <c r="L20" s="130"/>
    </row>
    <row r="21" spans="3:12" ht="72" customHeight="1">
      <c r="C21" s="61"/>
      <c r="D21" s="23">
        <v>10</v>
      </c>
      <c r="E21" s="128" t="s">
        <v>532</v>
      </c>
      <c r="F21" s="129"/>
      <c r="G21" s="130"/>
      <c r="H21" s="137" t="s">
        <v>594</v>
      </c>
      <c r="I21" s="138"/>
      <c r="J21" s="138"/>
      <c r="K21" s="138"/>
      <c r="L21" s="139"/>
    </row>
    <row r="22" spans="3:12" ht="39.75" customHeight="1">
      <c r="C22" s="61"/>
      <c r="D22" s="23">
        <v>11</v>
      </c>
      <c r="E22" s="142" t="s">
        <v>533</v>
      </c>
      <c r="F22" s="143"/>
      <c r="G22" s="144"/>
      <c r="H22" s="128" t="s">
        <v>595</v>
      </c>
      <c r="I22" s="129"/>
      <c r="J22" s="129"/>
      <c r="K22" s="129"/>
      <c r="L22" s="130"/>
    </row>
    <row r="23" spans="3:12" ht="21.95" customHeight="1">
      <c r="C23" s="61"/>
      <c r="D23" s="23">
        <v>12</v>
      </c>
      <c r="E23" s="128" t="s">
        <v>534</v>
      </c>
      <c r="F23" s="129"/>
      <c r="G23" s="130"/>
      <c r="H23" s="128" t="s">
        <v>596</v>
      </c>
      <c r="I23" s="129"/>
      <c r="J23" s="129"/>
      <c r="K23" s="129"/>
      <c r="L23" s="130"/>
    </row>
    <row r="24" spans="3:12" s="19" customFormat="1" ht="21.95" customHeight="1">
      <c r="C24" s="61"/>
      <c r="D24" s="4" t="s">
        <v>222</v>
      </c>
      <c r="E24" s="21" t="s">
        <v>223</v>
      </c>
      <c r="F24" s="21" t="s">
        <v>225</v>
      </c>
      <c r="G24" s="103" t="s">
        <v>224</v>
      </c>
      <c r="H24" s="104"/>
      <c r="I24" s="103" t="s">
        <v>226</v>
      </c>
      <c r="J24" s="115"/>
      <c r="K24" s="115"/>
      <c r="L24" s="104"/>
    </row>
    <row r="25" spans="3:12" ht="21.95" customHeight="1">
      <c r="C25" s="61"/>
      <c r="D25" s="4" t="s">
        <v>535</v>
      </c>
      <c r="E25" s="15" t="s">
        <v>538</v>
      </c>
      <c r="F25" s="4">
        <v>2</v>
      </c>
      <c r="G25" s="64" t="s">
        <v>536</v>
      </c>
      <c r="H25" s="65"/>
      <c r="I25" s="64" t="s">
        <v>597</v>
      </c>
      <c r="J25" s="72"/>
      <c r="K25" s="72"/>
      <c r="L25" s="65"/>
    </row>
    <row r="26" spans="3:12" ht="203.25" customHeight="1">
      <c r="C26" s="61"/>
      <c r="D26" s="69" t="s">
        <v>537</v>
      </c>
      <c r="E26" s="98" t="s">
        <v>421</v>
      </c>
      <c r="F26" s="69">
        <v>1</v>
      </c>
      <c r="G26" s="131" t="s">
        <v>539</v>
      </c>
      <c r="H26" s="132"/>
      <c r="I26" s="126" t="s">
        <v>598</v>
      </c>
      <c r="J26" s="140"/>
      <c r="K26" s="140"/>
      <c r="L26" s="141"/>
    </row>
    <row r="27" spans="3:12" s="19" customFormat="1" ht="19.5" customHeight="1">
      <c r="C27" s="61"/>
      <c r="D27" s="70"/>
      <c r="E27" s="99"/>
      <c r="F27" s="70"/>
      <c r="G27" s="133"/>
      <c r="H27" s="134"/>
      <c r="I27" s="101" t="s">
        <v>540</v>
      </c>
      <c r="J27" s="102"/>
      <c r="K27" s="103" t="s">
        <v>541</v>
      </c>
      <c r="L27" s="104"/>
    </row>
    <row r="28" spans="3:12" s="19" customFormat="1" ht="19.5" customHeight="1">
      <c r="C28" s="61"/>
      <c r="D28" s="70"/>
      <c r="E28" s="99"/>
      <c r="F28" s="70"/>
      <c r="G28" s="133"/>
      <c r="H28" s="134"/>
      <c r="I28" s="88" t="s">
        <v>542</v>
      </c>
      <c r="J28" s="89"/>
      <c r="K28" s="80" t="s">
        <v>583</v>
      </c>
      <c r="L28" s="87"/>
    </row>
    <row r="29" spans="3:12" s="19" customFormat="1" ht="19.5" customHeight="1">
      <c r="C29" s="61"/>
      <c r="D29" s="70"/>
      <c r="E29" s="99"/>
      <c r="F29" s="70"/>
      <c r="G29" s="133"/>
      <c r="H29" s="134"/>
      <c r="I29" s="88" t="s">
        <v>460</v>
      </c>
      <c r="J29" s="89"/>
      <c r="K29" s="80" t="s">
        <v>548</v>
      </c>
      <c r="L29" s="87"/>
    </row>
    <row r="30" spans="3:12" s="19" customFormat="1" ht="19.5" customHeight="1">
      <c r="C30" s="61"/>
      <c r="D30" s="70"/>
      <c r="E30" s="99"/>
      <c r="F30" s="70"/>
      <c r="G30" s="133"/>
      <c r="H30" s="134"/>
      <c r="I30" s="88" t="s">
        <v>442</v>
      </c>
      <c r="J30" s="89"/>
      <c r="K30" s="80" t="s">
        <v>546</v>
      </c>
      <c r="L30" s="87"/>
    </row>
    <row r="31" spans="3:12" s="19" customFormat="1" ht="19.5" customHeight="1">
      <c r="C31" s="61"/>
      <c r="D31" s="70"/>
      <c r="E31" s="99"/>
      <c r="F31" s="70"/>
      <c r="G31" s="133"/>
      <c r="H31" s="134"/>
      <c r="I31" s="88" t="s">
        <v>543</v>
      </c>
      <c r="J31" s="89"/>
      <c r="K31" s="80" t="s">
        <v>545</v>
      </c>
      <c r="L31" s="87"/>
    </row>
    <row r="32" spans="3:12" s="19" customFormat="1" ht="19.5" customHeight="1">
      <c r="C32" s="61"/>
      <c r="D32" s="70"/>
      <c r="E32" s="99"/>
      <c r="F32" s="70"/>
      <c r="G32" s="133"/>
      <c r="H32" s="134"/>
      <c r="I32" s="88" t="s">
        <v>421</v>
      </c>
      <c r="J32" s="89"/>
      <c r="K32" s="80" t="s">
        <v>547</v>
      </c>
      <c r="L32" s="87"/>
    </row>
    <row r="33" spans="3:12" s="19" customFormat="1" ht="19.5" customHeight="1">
      <c r="C33" s="61"/>
      <c r="D33" s="70"/>
      <c r="E33" s="99"/>
      <c r="F33" s="70"/>
      <c r="G33" s="133"/>
      <c r="H33" s="134"/>
      <c r="I33" s="88" t="s">
        <v>408</v>
      </c>
      <c r="J33" s="89"/>
      <c r="K33" s="80" t="s">
        <v>549</v>
      </c>
      <c r="L33" s="87"/>
    </row>
    <row r="34" spans="3:12" s="19" customFormat="1" ht="19.5" customHeight="1">
      <c r="C34" s="61"/>
      <c r="D34" s="71"/>
      <c r="E34" s="100"/>
      <c r="F34" s="71"/>
      <c r="G34" s="135"/>
      <c r="H34" s="136"/>
      <c r="I34" s="88" t="s">
        <v>544</v>
      </c>
      <c r="J34" s="89"/>
      <c r="K34" s="80" t="s">
        <v>550</v>
      </c>
      <c r="L34" s="87"/>
    </row>
    <row r="35" spans="3:12" ht="136.5" customHeight="1">
      <c r="C35" s="61"/>
      <c r="D35" s="40" t="s">
        <v>551</v>
      </c>
      <c r="E35" s="79" t="s">
        <v>543</v>
      </c>
      <c r="F35" s="40">
        <v>1</v>
      </c>
      <c r="G35" s="40" t="s">
        <v>559</v>
      </c>
      <c r="H35" s="40"/>
      <c r="I35" s="44" t="s">
        <v>599</v>
      </c>
      <c r="J35" s="43"/>
      <c r="K35" s="43"/>
      <c r="L35" s="43"/>
    </row>
    <row r="36" spans="3:12" s="19" customFormat="1" ht="19.5" customHeight="1">
      <c r="C36" s="61"/>
      <c r="D36" s="40"/>
      <c r="E36" s="79"/>
      <c r="F36" s="40"/>
      <c r="G36" s="40"/>
      <c r="H36" s="40"/>
      <c r="I36" s="124" t="s">
        <v>540</v>
      </c>
      <c r="J36" s="124"/>
      <c r="K36" s="125" t="s">
        <v>541</v>
      </c>
      <c r="L36" s="125"/>
    </row>
    <row r="37" spans="3:12" s="19" customFormat="1" ht="19.5" customHeight="1">
      <c r="C37" s="61"/>
      <c r="D37" s="40"/>
      <c r="E37" s="79"/>
      <c r="F37" s="40"/>
      <c r="G37" s="40"/>
      <c r="H37" s="40"/>
      <c r="I37" s="123" t="s">
        <v>409</v>
      </c>
      <c r="J37" s="123"/>
      <c r="K37" s="79" t="s">
        <v>583</v>
      </c>
      <c r="L37" s="79"/>
    </row>
    <row r="38" spans="3:12" s="19" customFormat="1" ht="19.5" customHeight="1">
      <c r="C38" s="61"/>
      <c r="D38" s="40"/>
      <c r="E38" s="79"/>
      <c r="F38" s="40"/>
      <c r="G38" s="40"/>
      <c r="H38" s="40"/>
      <c r="I38" s="123" t="s">
        <v>434</v>
      </c>
      <c r="J38" s="123"/>
      <c r="K38" s="79" t="s">
        <v>552</v>
      </c>
      <c r="L38" s="79"/>
    </row>
    <row r="39" spans="3:12" s="19" customFormat="1" ht="19.5" customHeight="1">
      <c r="C39" s="61"/>
      <c r="D39" s="40"/>
      <c r="E39" s="79"/>
      <c r="F39" s="40"/>
      <c r="G39" s="40"/>
      <c r="H39" s="40"/>
      <c r="I39" s="123" t="s">
        <v>460</v>
      </c>
      <c r="J39" s="123"/>
      <c r="K39" s="79" t="s">
        <v>554</v>
      </c>
      <c r="L39" s="79"/>
    </row>
    <row r="40" spans="3:12" s="19" customFormat="1" ht="19.5" customHeight="1">
      <c r="C40" s="61"/>
      <c r="D40" s="40"/>
      <c r="E40" s="79"/>
      <c r="F40" s="40"/>
      <c r="G40" s="40"/>
      <c r="H40" s="40"/>
      <c r="I40" s="123" t="s">
        <v>442</v>
      </c>
      <c r="J40" s="123"/>
      <c r="K40" s="79" t="s">
        <v>555</v>
      </c>
      <c r="L40" s="79"/>
    </row>
    <row r="41" spans="3:12" s="19" customFormat="1" ht="19.5" customHeight="1">
      <c r="C41" s="61"/>
      <c r="D41" s="40"/>
      <c r="E41" s="79"/>
      <c r="F41" s="40"/>
      <c r="G41" s="40"/>
      <c r="H41" s="40"/>
      <c r="I41" s="123" t="s">
        <v>543</v>
      </c>
      <c r="J41" s="123"/>
      <c r="K41" s="79" t="s">
        <v>556</v>
      </c>
      <c r="L41" s="79"/>
    </row>
    <row r="42" spans="3:12" s="19" customFormat="1" ht="19.5" customHeight="1">
      <c r="C42" s="61"/>
      <c r="D42" s="40"/>
      <c r="E42" s="79"/>
      <c r="F42" s="40"/>
      <c r="G42" s="40"/>
      <c r="H42" s="40"/>
      <c r="I42" s="123" t="s">
        <v>421</v>
      </c>
      <c r="J42" s="123"/>
      <c r="K42" s="79" t="s">
        <v>557</v>
      </c>
      <c r="L42" s="79"/>
    </row>
    <row r="43" spans="3:12" s="19" customFormat="1" ht="19.5" customHeight="1">
      <c r="C43" s="61"/>
      <c r="D43" s="40"/>
      <c r="E43" s="79"/>
      <c r="F43" s="40"/>
      <c r="G43" s="40"/>
      <c r="H43" s="40"/>
      <c r="I43" s="123" t="s">
        <v>408</v>
      </c>
      <c r="J43" s="123"/>
      <c r="K43" s="79" t="s">
        <v>558</v>
      </c>
      <c r="L43" s="79"/>
    </row>
    <row r="44" spans="3:12" s="19" customFormat="1" ht="19.5" customHeight="1">
      <c r="C44" s="61"/>
      <c r="D44" s="40"/>
      <c r="E44" s="79"/>
      <c r="F44" s="40"/>
      <c r="G44" s="40"/>
      <c r="H44" s="40"/>
      <c r="I44" s="123" t="s">
        <v>544</v>
      </c>
      <c r="J44" s="123"/>
      <c r="K44" s="79" t="s">
        <v>553</v>
      </c>
      <c r="L44" s="79"/>
    </row>
    <row r="45" spans="3:12" ht="76.5" customHeight="1">
      <c r="C45" s="61"/>
      <c r="D45" s="4" t="s">
        <v>560</v>
      </c>
      <c r="E45" s="15" t="s">
        <v>561</v>
      </c>
      <c r="F45" s="4">
        <v>8</v>
      </c>
      <c r="G45" s="64" t="s">
        <v>562</v>
      </c>
      <c r="H45" s="65"/>
      <c r="I45" s="126" t="s">
        <v>600</v>
      </c>
      <c r="J45" s="121"/>
      <c r="K45" s="121"/>
      <c r="L45" s="122"/>
    </row>
    <row r="46" spans="3:12" ht="76.5" customHeight="1">
      <c r="C46" s="61"/>
      <c r="D46" s="40" t="s">
        <v>563</v>
      </c>
      <c r="E46" s="79" t="s">
        <v>564</v>
      </c>
      <c r="F46" s="40">
        <v>4</v>
      </c>
      <c r="G46" s="40" t="s">
        <v>345</v>
      </c>
      <c r="H46" s="40"/>
      <c r="I46" s="126" t="s">
        <v>600</v>
      </c>
      <c r="J46" s="121"/>
      <c r="K46" s="121"/>
      <c r="L46" s="122"/>
    </row>
    <row r="47" spans="3:12" ht="21.95" customHeight="1">
      <c r="C47" s="61"/>
      <c r="D47" s="40"/>
      <c r="E47" s="79"/>
      <c r="F47" s="40"/>
      <c r="G47" s="40"/>
      <c r="H47" s="40"/>
      <c r="I47" s="124" t="s">
        <v>540</v>
      </c>
      <c r="J47" s="124"/>
      <c r="K47" s="125" t="s">
        <v>541</v>
      </c>
      <c r="L47" s="125"/>
    </row>
    <row r="48" spans="3:12" ht="21.95" customHeight="1">
      <c r="C48" s="61"/>
      <c r="D48" s="40"/>
      <c r="E48" s="79"/>
      <c r="F48" s="40"/>
      <c r="G48" s="40"/>
      <c r="H48" s="40"/>
      <c r="I48" s="123" t="s">
        <v>565</v>
      </c>
      <c r="J48" s="123"/>
      <c r="K48" s="79" t="s">
        <v>583</v>
      </c>
      <c r="L48" s="79"/>
    </row>
    <row r="49" spans="3:12" ht="21.95" customHeight="1">
      <c r="C49" s="61"/>
      <c r="D49" s="40"/>
      <c r="E49" s="79"/>
      <c r="F49" s="40"/>
      <c r="G49" s="40"/>
      <c r="H49" s="40"/>
      <c r="I49" s="123" t="s">
        <v>408</v>
      </c>
      <c r="J49" s="123"/>
      <c r="K49" s="79" t="s">
        <v>566</v>
      </c>
      <c r="L49" s="79"/>
    </row>
    <row r="50" spans="3:12" ht="21.95" customHeight="1">
      <c r="C50" s="61"/>
      <c r="D50" s="40"/>
      <c r="E50" s="79"/>
      <c r="F50" s="40"/>
      <c r="G50" s="40"/>
      <c r="H50" s="40"/>
      <c r="I50" s="123" t="s">
        <v>544</v>
      </c>
      <c r="J50" s="123"/>
      <c r="K50" s="79" t="s">
        <v>567</v>
      </c>
      <c r="L50" s="79"/>
    </row>
    <row r="51" spans="3:12" ht="57.75" customHeight="1">
      <c r="C51" s="61"/>
      <c r="D51" s="4" t="s">
        <v>568</v>
      </c>
      <c r="E51" s="15" t="s">
        <v>361</v>
      </c>
      <c r="F51" s="4">
        <v>1</v>
      </c>
      <c r="G51" s="64" t="s">
        <v>573</v>
      </c>
      <c r="H51" s="65"/>
      <c r="I51" s="126" t="s">
        <v>601</v>
      </c>
      <c r="J51" s="121"/>
      <c r="K51" s="121"/>
      <c r="L51" s="122"/>
    </row>
    <row r="52" spans="3:12" ht="21.75" customHeight="1">
      <c r="C52" s="61"/>
      <c r="D52" s="4" t="s">
        <v>569</v>
      </c>
      <c r="E52" s="15" t="s">
        <v>570</v>
      </c>
      <c r="F52" s="4">
        <v>3</v>
      </c>
      <c r="G52" s="64" t="s">
        <v>194</v>
      </c>
      <c r="H52" s="65"/>
      <c r="I52" s="64" t="s">
        <v>583</v>
      </c>
      <c r="J52" s="72"/>
      <c r="K52" s="72"/>
      <c r="L52" s="65"/>
    </row>
    <row r="53" spans="3:12" ht="65.25" customHeight="1">
      <c r="C53" s="61"/>
      <c r="D53" s="4" t="s">
        <v>571</v>
      </c>
      <c r="E53" s="15" t="s">
        <v>572</v>
      </c>
      <c r="F53" s="4">
        <v>4</v>
      </c>
      <c r="G53" s="64" t="s">
        <v>574</v>
      </c>
      <c r="H53" s="65"/>
      <c r="I53" s="126" t="s">
        <v>602</v>
      </c>
      <c r="J53" s="121"/>
      <c r="K53" s="121"/>
      <c r="L53" s="122"/>
    </row>
    <row r="54" spans="3:12" ht="60" customHeight="1">
      <c r="C54" s="61"/>
      <c r="D54" s="4" t="s">
        <v>575</v>
      </c>
      <c r="E54" s="15" t="s">
        <v>233</v>
      </c>
      <c r="F54" s="4">
        <v>4</v>
      </c>
      <c r="G54" s="64" t="s">
        <v>578</v>
      </c>
      <c r="H54" s="65"/>
      <c r="I54" s="126" t="s">
        <v>603</v>
      </c>
      <c r="J54" s="121"/>
      <c r="K54" s="121"/>
      <c r="L54" s="122"/>
    </row>
    <row r="55" spans="3:12" ht="21.95" customHeight="1">
      <c r="C55" s="61"/>
      <c r="D55" s="4" t="s">
        <v>576</v>
      </c>
      <c r="E55" s="15" t="s">
        <v>577</v>
      </c>
      <c r="F55" s="4">
        <v>1</v>
      </c>
      <c r="G55" s="64" t="s">
        <v>579</v>
      </c>
      <c r="H55" s="65"/>
      <c r="I55" s="120" t="s">
        <v>604</v>
      </c>
      <c r="J55" s="121"/>
      <c r="K55" s="121"/>
      <c r="L55" s="122"/>
    </row>
    <row r="56" spans="3:12" ht="72" customHeight="1">
      <c r="C56" s="61"/>
      <c r="D56" s="40" t="s">
        <v>580</v>
      </c>
      <c r="E56" s="79" t="s">
        <v>581</v>
      </c>
      <c r="F56" s="40">
        <v>1</v>
      </c>
      <c r="G56" s="40" t="s">
        <v>582</v>
      </c>
      <c r="H56" s="40"/>
      <c r="I56" s="126" t="s">
        <v>605</v>
      </c>
      <c r="J56" s="121"/>
      <c r="K56" s="121"/>
      <c r="L56" s="122"/>
    </row>
    <row r="57" spans="3:12" s="19" customFormat="1" ht="19.5" customHeight="1">
      <c r="C57" s="61"/>
      <c r="D57" s="40"/>
      <c r="E57" s="79"/>
      <c r="F57" s="40"/>
      <c r="G57" s="40"/>
      <c r="H57" s="40"/>
      <c r="I57" s="101" t="s">
        <v>540</v>
      </c>
      <c r="J57" s="102"/>
      <c r="K57" s="103" t="s">
        <v>541</v>
      </c>
      <c r="L57" s="104"/>
    </row>
    <row r="58" spans="3:12" s="19" customFormat="1" ht="19.5" customHeight="1">
      <c r="C58" s="61"/>
      <c r="D58" s="40"/>
      <c r="E58" s="79"/>
      <c r="F58" s="40"/>
      <c r="G58" s="40"/>
      <c r="H58" s="40"/>
      <c r="I58" s="88" t="s">
        <v>542</v>
      </c>
      <c r="J58" s="89"/>
      <c r="K58" s="80" t="s">
        <v>583</v>
      </c>
      <c r="L58" s="87"/>
    </row>
    <row r="59" spans="3:12" s="19" customFormat="1" ht="19.5" customHeight="1">
      <c r="C59" s="61"/>
      <c r="D59" s="40"/>
      <c r="E59" s="79"/>
      <c r="F59" s="40"/>
      <c r="G59" s="40"/>
      <c r="H59" s="40"/>
      <c r="I59" s="88" t="s">
        <v>460</v>
      </c>
      <c r="J59" s="89"/>
      <c r="K59" s="80" t="s">
        <v>548</v>
      </c>
      <c r="L59" s="87"/>
    </row>
    <row r="60" spans="3:12" s="19" customFormat="1" ht="19.5" customHeight="1">
      <c r="C60" s="61"/>
      <c r="D60" s="40"/>
      <c r="E60" s="79"/>
      <c r="F60" s="40"/>
      <c r="G60" s="40"/>
      <c r="H60" s="40"/>
      <c r="I60" s="88" t="s">
        <v>442</v>
      </c>
      <c r="J60" s="89"/>
      <c r="K60" s="80" t="s">
        <v>546</v>
      </c>
      <c r="L60" s="87"/>
    </row>
    <row r="61" spans="3:12" s="19" customFormat="1" ht="19.5" customHeight="1">
      <c r="C61" s="61"/>
      <c r="D61" s="40"/>
      <c r="E61" s="79"/>
      <c r="F61" s="40"/>
      <c r="G61" s="40"/>
      <c r="H61" s="40"/>
      <c r="I61" s="88" t="s">
        <v>543</v>
      </c>
      <c r="J61" s="89"/>
      <c r="K61" s="80" t="s">
        <v>545</v>
      </c>
      <c r="L61" s="87"/>
    </row>
    <row r="62" spans="3:12" s="19" customFormat="1" ht="19.5" customHeight="1">
      <c r="C62" s="61"/>
      <c r="D62" s="40"/>
      <c r="E62" s="79"/>
      <c r="F62" s="40"/>
      <c r="G62" s="40"/>
      <c r="H62" s="40"/>
      <c r="I62" s="88" t="s">
        <v>421</v>
      </c>
      <c r="J62" s="89"/>
      <c r="K62" s="80" t="s">
        <v>547</v>
      </c>
      <c r="L62" s="87"/>
    </row>
    <row r="63" spans="3:12" s="19" customFormat="1" ht="19.5" customHeight="1">
      <c r="C63" s="61"/>
      <c r="D63" s="40"/>
      <c r="E63" s="79"/>
      <c r="F63" s="40"/>
      <c r="G63" s="40"/>
      <c r="H63" s="40"/>
      <c r="I63" s="88" t="s">
        <v>408</v>
      </c>
      <c r="J63" s="89"/>
      <c r="K63" s="80" t="s">
        <v>549</v>
      </c>
      <c r="L63" s="87"/>
    </row>
    <row r="64" spans="3:12" s="19" customFormat="1" ht="19.5" customHeight="1">
      <c r="C64" s="61"/>
      <c r="D64" s="40"/>
      <c r="E64" s="79"/>
      <c r="F64" s="40"/>
      <c r="G64" s="40"/>
      <c r="H64" s="40"/>
      <c r="I64" s="88" t="s">
        <v>544</v>
      </c>
      <c r="J64" s="89"/>
      <c r="K64" s="80" t="s">
        <v>550</v>
      </c>
      <c r="L64" s="87"/>
    </row>
    <row r="65" spans="3:12" ht="39.75" customHeight="1">
      <c r="C65" s="61"/>
      <c r="D65" s="4" t="s">
        <v>606</v>
      </c>
      <c r="E65" s="15" t="s">
        <v>235</v>
      </c>
      <c r="F65" s="4">
        <v>1</v>
      </c>
      <c r="G65" s="64" t="s">
        <v>607</v>
      </c>
      <c r="H65" s="65"/>
      <c r="I65" s="126" t="s">
        <v>608</v>
      </c>
      <c r="J65" s="121"/>
      <c r="K65" s="121"/>
      <c r="L65" s="122"/>
    </row>
    <row r="66" spans="3:12" ht="38.25" customHeight="1">
      <c r="C66" s="61"/>
      <c r="D66" s="4" t="s">
        <v>609</v>
      </c>
      <c r="E66" s="15" t="s">
        <v>246</v>
      </c>
      <c r="F66" s="4">
        <v>1</v>
      </c>
      <c r="G66" s="64" t="s">
        <v>610</v>
      </c>
      <c r="H66" s="65"/>
      <c r="I66" s="126" t="s">
        <v>611</v>
      </c>
      <c r="J66" s="121"/>
      <c r="K66" s="121"/>
      <c r="L66" s="122"/>
    </row>
    <row r="67" spans="3:12" ht="21.95" customHeight="1">
      <c r="C67" s="61"/>
      <c r="D67" s="40" t="s">
        <v>612</v>
      </c>
      <c r="E67" s="79" t="s">
        <v>613</v>
      </c>
      <c r="F67" s="40">
        <v>32</v>
      </c>
      <c r="G67" s="40" t="s">
        <v>614</v>
      </c>
      <c r="H67" s="40"/>
      <c r="I67" s="120" t="s">
        <v>620</v>
      </c>
      <c r="J67" s="121"/>
      <c r="K67" s="121"/>
      <c r="L67" s="122"/>
    </row>
    <row r="68" spans="3:12" ht="21.95" customHeight="1">
      <c r="C68" s="61"/>
      <c r="D68" s="40"/>
      <c r="E68" s="79"/>
      <c r="F68" s="40"/>
      <c r="G68" s="40"/>
      <c r="H68" s="40"/>
      <c r="I68" s="124" t="s">
        <v>615</v>
      </c>
      <c r="J68" s="124"/>
      <c r="K68" s="125" t="s">
        <v>382</v>
      </c>
      <c r="L68" s="125"/>
    </row>
    <row r="69" spans="3:12" ht="21.95" customHeight="1">
      <c r="C69" s="61"/>
      <c r="D69" s="40"/>
      <c r="E69" s="79"/>
      <c r="F69" s="40"/>
      <c r="G69" s="40"/>
      <c r="H69" s="40"/>
      <c r="I69" s="123" t="s">
        <v>379</v>
      </c>
      <c r="J69" s="123"/>
      <c r="K69" s="79" t="s">
        <v>616</v>
      </c>
      <c r="L69" s="79"/>
    </row>
    <row r="70" spans="3:12" ht="21.95" customHeight="1">
      <c r="C70" s="61"/>
      <c r="D70" s="40"/>
      <c r="E70" s="79"/>
      <c r="F70" s="40"/>
      <c r="G70" s="40"/>
      <c r="H70" s="40"/>
      <c r="I70" s="123" t="s">
        <v>250</v>
      </c>
      <c r="J70" s="123"/>
      <c r="K70" s="79" t="s">
        <v>619</v>
      </c>
      <c r="L70" s="79"/>
    </row>
    <row r="71" spans="3:12" ht="21.95" customHeight="1">
      <c r="C71" s="61"/>
      <c r="D71" s="40"/>
      <c r="E71" s="79"/>
      <c r="F71" s="40"/>
      <c r="G71" s="40"/>
      <c r="H71" s="40"/>
      <c r="I71" s="123" t="s">
        <v>269</v>
      </c>
      <c r="J71" s="123"/>
      <c r="K71" s="79" t="s">
        <v>618</v>
      </c>
      <c r="L71" s="79"/>
    </row>
    <row r="72" spans="3:12" ht="21.95" customHeight="1">
      <c r="C72" s="61"/>
      <c r="D72" s="40"/>
      <c r="E72" s="79"/>
      <c r="F72" s="40"/>
      <c r="G72" s="40"/>
      <c r="H72" s="40"/>
      <c r="I72" s="123" t="s">
        <v>399</v>
      </c>
      <c r="J72" s="123"/>
      <c r="K72" s="79" t="s">
        <v>617</v>
      </c>
      <c r="L72" s="79"/>
    </row>
    <row r="73" spans="3:12" ht="21.95" customHeight="1">
      <c r="C73" s="61"/>
      <c r="D73" s="4" t="s">
        <v>621</v>
      </c>
      <c r="E73" s="15" t="s">
        <v>627</v>
      </c>
      <c r="F73" s="4">
        <v>463</v>
      </c>
      <c r="G73" s="64" t="s">
        <v>194</v>
      </c>
      <c r="H73" s="65"/>
      <c r="I73" s="64" t="s">
        <v>624</v>
      </c>
      <c r="J73" s="72"/>
      <c r="K73" s="72"/>
      <c r="L73" s="65"/>
    </row>
    <row r="74" spans="3:12" ht="21.95" customHeight="1">
      <c r="C74" s="61"/>
      <c r="D74" s="4" t="s">
        <v>622</v>
      </c>
      <c r="E74" s="15" t="s">
        <v>500</v>
      </c>
      <c r="F74" s="4">
        <v>2</v>
      </c>
      <c r="G74" s="64" t="s">
        <v>502</v>
      </c>
      <c r="H74" s="65"/>
      <c r="I74" s="120" t="s">
        <v>625</v>
      </c>
      <c r="J74" s="121"/>
      <c r="K74" s="121"/>
      <c r="L74" s="122"/>
    </row>
    <row r="75" spans="3:12" ht="21.95" customHeight="1">
      <c r="C75" s="61"/>
      <c r="D75" s="4" t="s">
        <v>623</v>
      </c>
      <c r="E75" s="15" t="s">
        <v>501</v>
      </c>
      <c r="F75" s="4">
        <v>16</v>
      </c>
      <c r="G75" s="64" t="s">
        <v>628</v>
      </c>
      <c r="H75" s="65"/>
      <c r="I75" s="120" t="s">
        <v>626</v>
      </c>
      <c r="J75" s="121"/>
      <c r="K75" s="121"/>
      <c r="L75" s="122"/>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H15:L15"/>
    <mergeCell ref="E16:G16"/>
    <mergeCell ref="H16:L16"/>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E14:G14"/>
    <mergeCell ref="H14:L14"/>
    <mergeCell ref="D17:L17"/>
    <mergeCell ref="E18:G18"/>
    <mergeCell ref="G24:H24"/>
    <mergeCell ref="I24:L24"/>
    <mergeCell ref="D9:L9"/>
    <mergeCell ref="D11:L11"/>
    <mergeCell ref="E15:G15"/>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221"/>
  <sheetViews>
    <sheetView tabSelected="1" topLeftCell="A48" zoomScale="85" zoomScaleNormal="85" workbookViewId="0">
      <selection activeCell="G60" sqref="G60:H64"/>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826</v>
      </c>
    </row>
    <row r="2" spans="1:12" ht="21.95" customHeight="1">
      <c r="A2" s="148" t="s">
        <v>1</v>
      </c>
      <c r="B2" s="22" t="str">
        <f>HYPERLINK("#C6",  "Latency Monitor Log and Feature Set")</f>
        <v>Latency Monitor Log and Feature Set</v>
      </c>
    </row>
    <row r="3" spans="1:12" ht="21.95" customHeight="1">
      <c r="A3" s="149"/>
      <c r="B3" s="22" t="str">
        <f>HYPERLINK("#C19",  "Latency Monitor")</f>
        <v>Latency Monitor</v>
      </c>
    </row>
    <row r="4" spans="1:12" s="19" customFormat="1" ht="21.95" customHeight="1">
      <c r="C4" s="20" t="s">
        <v>1</v>
      </c>
      <c r="D4" s="3" t="s">
        <v>2</v>
      </c>
      <c r="E4" s="117" t="s">
        <v>124</v>
      </c>
      <c r="F4" s="118"/>
      <c r="G4" s="118"/>
      <c r="H4" s="118"/>
      <c r="I4" s="118"/>
      <c r="J4" s="118"/>
      <c r="K4" s="118"/>
      <c r="L4" s="119"/>
    </row>
    <row r="5" spans="1:12" ht="21.95" customHeight="1">
      <c r="C5" s="36" t="s">
        <v>630</v>
      </c>
      <c r="D5" s="6" t="str">
        <f t="shared" ref="D5:D18" si="0">"LMLOG-" &amp; ROW() - 4</f>
        <v>LMLOG-1</v>
      </c>
      <c r="E5" s="150" t="s">
        <v>644</v>
      </c>
      <c r="F5" s="151"/>
      <c r="G5" s="151"/>
      <c r="H5" s="151"/>
      <c r="I5" s="151"/>
      <c r="J5" s="151"/>
      <c r="K5" s="151"/>
      <c r="L5" s="152"/>
    </row>
    <row r="6" spans="1:12" ht="21.95" customHeight="1">
      <c r="C6" s="37"/>
      <c r="D6" s="6" t="str">
        <f t="shared" si="0"/>
        <v>LMLOG-2</v>
      </c>
      <c r="E6" s="150" t="s">
        <v>631</v>
      </c>
      <c r="F6" s="151"/>
      <c r="G6" s="151"/>
      <c r="H6" s="151"/>
      <c r="I6" s="151"/>
      <c r="J6" s="151"/>
      <c r="K6" s="151"/>
      <c r="L6" s="152"/>
    </row>
    <row r="7" spans="1:12" ht="21.95" customHeight="1">
      <c r="C7" s="37"/>
      <c r="D7" s="6" t="str">
        <f t="shared" si="0"/>
        <v>LMLOG-3</v>
      </c>
      <c r="E7" s="150" t="s">
        <v>632</v>
      </c>
      <c r="F7" s="151"/>
      <c r="G7" s="151"/>
      <c r="H7" s="151"/>
      <c r="I7" s="151"/>
      <c r="J7" s="151"/>
      <c r="K7" s="151"/>
      <c r="L7" s="152"/>
    </row>
    <row r="8" spans="1:12" ht="21.95" customHeight="1">
      <c r="C8" s="37"/>
      <c r="D8" s="6" t="str">
        <f t="shared" si="0"/>
        <v>LMLOG-4</v>
      </c>
      <c r="E8" s="150" t="s">
        <v>633</v>
      </c>
      <c r="F8" s="151"/>
      <c r="G8" s="151"/>
      <c r="H8" s="151"/>
      <c r="I8" s="151"/>
      <c r="J8" s="151"/>
      <c r="K8" s="151"/>
      <c r="L8" s="152"/>
    </row>
    <row r="9" spans="1:12" ht="21.95" customHeight="1">
      <c r="C9" s="37"/>
      <c r="D9" s="6" t="str">
        <f t="shared" si="0"/>
        <v>LMLOG-5</v>
      </c>
      <c r="E9" s="150" t="s">
        <v>634</v>
      </c>
      <c r="F9" s="151"/>
      <c r="G9" s="151"/>
      <c r="H9" s="151"/>
      <c r="I9" s="151"/>
      <c r="J9" s="151"/>
      <c r="K9" s="151"/>
      <c r="L9" s="152"/>
    </row>
    <row r="10" spans="1:12" ht="21.95" customHeight="1">
      <c r="C10" s="37"/>
      <c r="D10" s="6" t="str">
        <f t="shared" si="0"/>
        <v>LMLOG-6</v>
      </c>
      <c r="E10" s="150" t="s">
        <v>635</v>
      </c>
      <c r="F10" s="151"/>
      <c r="G10" s="151"/>
      <c r="H10" s="151"/>
      <c r="I10" s="151"/>
      <c r="J10" s="151"/>
      <c r="K10" s="151"/>
      <c r="L10" s="152"/>
    </row>
    <row r="11" spans="1:12" ht="21.95" customHeight="1">
      <c r="C11" s="37"/>
      <c r="D11" s="6" t="str">
        <f t="shared" si="0"/>
        <v>LMLOG-7</v>
      </c>
      <c r="E11" s="150" t="s">
        <v>636</v>
      </c>
      <c r="F11" s="151"/>
      <c r="G11" s="151"/>
      <c r="H11" s="151"/>
      <c r="I11" s="151"/>
      <c r="J11" s="151"/>
      <c r="K11" s="151"/>
      <c r="L11" s="152"/>
    </row>
    <row r="12" spans="1:12" ht="21.95" customHeight="1">
      <c r="C12" s="37"/>
      <c r="D12" s="6" t="str">
        <f t="shared" si="0"/>
        <v>LMLOG-8</v>
      </c>
      <c r="E12" s="150" t="s">
        <v>637</v>
      </c>
      <c r="F12" s="151"/>
      <c r="G12" s="151"/>
      <c r="H12" s="151"/>
      <c r="I12" s="151"/>
      <c r="J12" s="151"/>
      <c r="K12" s="151"/>
      <c r="L12" s="152"/>
    </row>
    <row r="13" spans="1:12" ht="21.95" customHeight="1">
      <c r="C13" s="37"/>
      <c r="D13" s="6" t="str">
        <f t="shared" si="0"/>
        <v>LMLOG-9</v>
      </c>
      <c r="E13" s="150" t="s">
        <v>638</v>
      </c>
      <c r="F13" s="151"/>
      <c r="G13" s="151"/>
      <c r="H13" s="151"/>
      <c r="I13" s="151"/>
      <c r="J13" s="151"/>
      <c r="K13" s="151"/>
      <c r="L13" s="152"/>
    </row>
    <row r="14" spans="1:12" ht="21.95" customHeight="1">
      <c r="C14" s="37"/>
      <c r="D14" s="6" t="str">
        <f t="shared" si="0"/>
        <v>LMLOG-10</v>
      </c>
      <c r="E14" s="150" t="s">
        <v>639</v>
      </c>
      <c r="F14" s="151"/>
      <c r="G14" s="151"/>
      <c r="H14" s="151"/>
      <c r="I14" s="151"/>
      <c r="J14" s="151"/>
      <c r="K14" s="151"/>
      <c r="L14" s="152"/>
    </row>
    <row r="15" spans="1:12" ht="36.75" customHeight="1">
      <c r="C15" s="37"/>
      <c r="D15" s="6" t="str">
        <f t="shared" si="0"/>
        <v>LMLOG-11</v>
      </c>
      <c r="E15" s="150" t="s">
        <v>640</v>
      </c>
      <c r="F15" s="151"/>
      <c r="G15" s="151"/>
      <c r="H15" s="151"/>
      <c r="I15" s="151"/>
      <c r="J15" s="151"/>
      <c r="K15" s="151"/>
      <c r="L15" s="152"/>
    </row>
    <row r="16" spans="1:12" ht="21.95" customHeight="1">
      <c r="C16" s="37"/>
      <c r="D16" s="6" t="str">
        <f t="shared" si="0"/>
        <v>LMLOG-12</v>
      </c>
      <c r="E16" s="150" t="s">
        <v>641</v>
      </c>
      <c r="F16" s="151"/>
      <c r="G16" s="151"/>
      <c r="H16" s="151"/>
      <c r="I16" s="151"/>
      <c r="J16" s="151"/>
      <c r="K16" s="151"/>
      <c r="L16" s="152"/>
    </row>
    <row r="17" spans="3:12" ht="21.95" customHeight="1">
      <c r="C17" s="37"/>
      <c r="D17" s="6" t="str">
        <f t="shared" si="0"/>
        <v>LMLOG-13</v>
      </c>
      <c r="E17" s="150" t="s">
        <v>642</v>
      </c>
      <c r="F17" s="151"/>
      <c r="G17" s="151"/>
      <c r="H17" s="151"/>
      <c r="I17" s="151"/>
      <c r="J17" s="151"/>
      <c r="K17" s="151"/>
      <c r="L17" s="152"/>
    </row>
    <row r="18" spans="3:12" ht="21.95" customHeight="1">
      <c r="C18" s="38"/>
      <c r="D18" s="6" t="str">
        <f t="shared" si="0"/>
        <v>LMLOG-14</v>
      </c>
      <c r="E18" s="150" t="s">
        <v>643</v>
      </c>
      <c r="F18" s="151"/>
      <c r="G18" s="151"/>
      <c r="H18" s="151"/>
      <c r="I18" s="151"/>
      <c r="J18" s="151"/>
      <c r="K18" s="151"/>
      <c r="L18" s="152"/>
    </row>
    <row r="19" spans="3:12" s="19" customFormat="1" ht="21.95" customHeight="1">
      <c r="C19" s="40" t="s">
        <v>344</v>
      </c>
      <c r="D19" s="4" t="s">
        <v>222</v>
      </c>
      <c r="E19" s="21" t="s">
        <v>223</v>
      </c>
      <c r="F19" s="21" t="s">
        <v>225</v>
      </c>
      <c r="G19" s="103" t="s">
        <v>224</v>
      </c>
      <c r="H19" s="104"/>
      <c r="I19" s="103" t="s">
        <v>226</v>
      </c>
      <c r="J19" s="115"/>
      <c r="K19" s="115"/>
      <c r="L19" s="104"/>
    </row>
    <row r="20" spans="3:12" ht="21.95" customHeight="1">
      <c r="C20" s="40"/>
      <c r="D20" s="40" t="s">
        <v>645</v>
      </c>
      <c r="E20" s="40">
        <v>0</v>
      </c>
      <c r="F20" s="40">
        <v>1</v>
      </c>
      <c r="G20" s="40" t="s">
        <v>646</v>
      </c>
      <c r="H20" s="40"/>
      <c r="I20" s="153" t="s">
        <v>652</v>
      </c>
      <c r="J20" s="153"/>
      <c r="K20" s="153"/>
      <c r="L20" s="153"/>
    </row>
    <row r="21" spans="3:12" ht="21.95" customHeight="1">
      <c r="C21" s="40"/>
      <c r="D21" s="40"/>
      <c r="E21" s="40"/>
      <c r="F21" s="40"/>
      <c r="G21" s="40"/>
      <c r="H21" s="40"/>
      <c r="I21" s="24" t="s">
        <v>540</v>
      </c>
      <c r="J21" s="125" t="s">
        <v>541</v>
      </c>
      <c r="K21" s="125"/>
      <c r="L21" s="125"/>
    </row>
    <row r="22" spans="3:12" ht="21.95" customHeight="1">
      <c r="C22" s="40"/>
      <c r="D22" s="40"/>
      <c r="E22" s="40"/>
      <c r="F22" s="40"/>
      <c r="G22" s="40"/>
      <c r="H22" s="40"/>
      <c r="I22" s="25" t="s">
        <v>647</v>
      </c>
      <c r="J22" s="153" t="s">
        <v>649</v>
      </c>
      <c r="K22" s="153"/>
      <c r="L22" s="153"/>
    </row>
    <row r="23" spans="3:12" ht="67.5" customHeight="1">
      <c r="C23" s="40"/>
      <c r="D23" s="40"/>
      <c r="E23" s="40"/>
      <c r="F23" s="40"/>
      <c r="G23" s="40"/>
      <c r="H23" s="40"/>
      <c r="I23" s="25" t="s">
        <v>421</v>
      </c>
      <c r="J23" s="154" t="s">
        <v>650</v>
      </c>
      <c r="K23" s="154"/>
      <c r="L23" s="154"/>
    </row>
    <row r="24" spans="3:12" ht="67.5" customHeight="1">
      <c r="C24" s="40"/>
      <c r="D24" s="40"/>
      <c r="E24" s="40"/>
      <c r="F24" s="40"/>
      <c r="G24" s="40"/>
      <c r="H24" s="40"/>
      <c r="I24" s="25" t="s">
        <v>408</v>
      </c>
      <c r="J24" s="154" t="s">
        <v>651</v>
      </c>
      <c r="K24" s="154"/>
      <c r="L24" s="154"/>
    </row>
    <row r="25" spans="3:12" ht="101.25" customHeight="1">
      <c r="C25" s="40"/>
      <c r="D25" s="40"/>
      <c r="E25" s="40"/>
      <c r="F25" s="40"/>
      <c r="G25" s="40"/>
      <c r="H25" s="40"/>
      <c r="I25" s="25" t="s">
        <v>544</v>
      </c>
      <c r="J25" s="154" t="s">
        <v>663</v>
      </c>
      <c r="K25" s="154"/>
      <c r="L25" s="154"/>
    </row>
    <row r="26" spans="3:12" ht="21.95" customHeight="1">
      <c r="C26" s="40"/>
      <c r="D26" s="9" t="s">
        <v>653</v>
      </c>
      <c r="E26" s="26">
        <v>1</v>
      </c>
      <c r="F26" s="9">
        <v>1</v>
      </c>
      <c r="G26" s="34" t="s">
        <v>194</v>
      </c>
      <c r="H26" s="34"/>
      <c r="I26" s="153" t="s">
        <v>648</v>
      </c>
      <c r="J26" s="153"/>
      <c r="K26" s="153"/>
      <c r="L26" s="153"/>
    </row>
    <row r="27" spans="3:12" ht="96" customHeight="1">
      <c r="C27" s="40"/>
      <c r="D27" s="9" t="s">
        <v>656</v>
      </c>
      <c r="E27" s="26" t="s">
        <v>658</v>
      </c>
      <c r="F27" s="9">
        <v>2</v>
      </c>
      <c r="G27" s="34" t="s">
        <v>654</v>
      </c>
      <c r="H27" s="34"/>
      <c r="I27" s="154" t="s">
        <v>655</v>
      </c>
      <c r="J27" s="154"/>
      <c r="K27" s="154"/>
      <c r="L27" s="154"/>
    </row>
    <row r="28" spans="3:12" ht="70.5" customHeight="1">
      <c r="C28" s="40"/>
      <c r="D28" s="9" t="s">
        <v>657</v>
      </c>
      <c r="E28" s="26" t="s">
        <v>227</v>
      </c>
      <c r="F28" s="9">
        <v>2</v>
      </c>
      <c r="G28" s="34" t="s">
        <v>659</v>
      </c>
      <c r="H28" s="34"/>
      <c r="I28" s="154" t="s">
        <v>664</v>
      </c>
      <c r="J28" s="154"/>
      <c r="K28" s="154"/>
      <c r="L28" s="154"/>
    </row>
    <row r="29" spans="3:12" ht="43.5" customHeight="1">
      <c r="C29" s="40"/>
      <c r="D29" s="9" t="s">
        <v>660</v>
      </c>
      <c r="E29" s="26" t="s">
        <v>434</v>
      </c>
      <c r="F29" s="9">
        <v>1</v>
      </c>
      <c r="G29" s="34" t="s">
        <v>662</v>
      </c>
      <c r="H29" s="34"/>
      <c r="I29" s="154" t="s">
        <v>665</v>
      </c>
      <c r="J29" s="154"/>
      <c r="K29" s="154"/>
      <c r="L29" s="154"/>
    </row>
    <row r="30" spans="3:12" ht="21.95" customHeight="1">
      <c r="C30" s="40"/>
      <c r="D30" s="9" t="s">
        <v>661</v>
      </c>
      <c r="E30" s="26" t="s">
        <v>409</v>
      </c>
      <c r="F30" s="9">
        <v>1</v>
      </c>
      <c r="G30" s="34" t="s">
        <v>667</v>
      </c>
      <c r="H30" s="34"/>
      <c r="I30" s="154" t="s">
        <v>666</v>
      </c>
      <c r="J30" s="154"/>
      <c r="K30" s="154"/>
      <c r="L30" s="154"/>
    </row>
    <row r="31" spans="3:12" ht="21.95" customHeight="1">
      <c r="C31" s="40"/>
      <c r="D31" s="9" t="s">
        <v>668</v>
      </c>
      <c r="E31" s="26" t="s">
        <v>378</v>
      </c>
      <c r="F31" s="9">
        <v>1</v>
      </c>
      <c r="G31" s="34" t="s">
        <v>671</v>
      </c>
      <c r="H31" s="34"/>
      <c r="I31" s="154" t="s">
        <v>666</v>
      </c>
      <c r="J31" s="154"/>
      <c r="K31" s="154"/>
      <c r="L31" s="154"/>
    </row>
    <row r="32" spans="3:12" ht="21.95" customHeight="1">
      <c r="C32" s="40"/>
      <c r="D32" s="9" t="s">
        <v>669</v>
      </c>
      <c r="E32" s="26" t="s">
        <v>670</v>
      </c>
      <c r="F32" s="9">
        <v>1</v>
      </c>
      <c r="G32" s="34" t="s">
        <v>672</v>
      </c>
      <c r="H32" s="34"/>
      <c r="I32" s="154" t="s">
        <v>666</v>
      </c>
      <c r="J32" s="154"/>
      <c r="K32" s="154"/>
      <c r="L32" s="154"/>
    </row>
    <row r="33" spans="3:12" ht="129.75" customHeight="1">
      <c r="C33" s="40"/>
      <c r="D33" s="69" t="s">
        <v>673</v>
      </c>
      <c r="E33" s="98" t="s">
        <v>674</v>
      </c>
      <c r="F33" s="69">
        <v>2</v>
      </c>
      <c r="G33" s="131" t="s">
        <v>675</v>
      </c>
      <c r="H33" s="132"/>
      <c r="I33" s="154" t="s">
        <v>700</v>
      </c>
      <c r="J33" s="154"/>
      <c r="K33" s="154"/>
      <c r="L33" s="154"/>
    </row>
    <row r="34" spans="3:12" ht="21.95" customHeight="1">
      <c r="C34" s="40"/>
      <c r="D34" s="70"/>
      <c r="E34" s="99"/>
      <c r="F34" s="70"/>
      <c r="G34" s="133"/>
      <c r="H34" s="134"/>
      <c r="I34" s="24" t="s">
        <v>540</v>
      </c>
      <c r="J34" s="21" t="s">
        <v>676</v>
      </c>
      <c r="K34" s="21" t="s">
        <v>677</v>
      </c>
      <c r="L34" s="21" t="s">
        <v>684</v>
      </c>
    </row>
    <row r="35" spans="3:12" ht="45" customHeight="1">
      <c r="C35" s="40"/>
      <c r="D35" s="70"/>
      <c r="E35" s="99"/>
      <c r="F35" s="70"/>
      <c r="G35" s="133"/>
      <c r="H35" s="134"/>
      <c r="I35" s="25" t="s">
        <v>564</v>
      </c>
      <c r="J35" s="25" t="s">
        <v>678</v>
      </c>
      <c r="K35" s="25" t="s">
        <v>678</v>
      </c>
      <c r="L35" s="25" t="s">
        <v>688</v>
      </c>
    </row>
    <row r="36" spans="3:12" ht="21.95" customHeight="1">
      <c r="C36" s="40"/>
      <c r="D36" s="70"/>
      <c r="E36" s="99"/>
      <c r="F36" s="70"/>
      <c r="G36" s="133"/>
      <c r="H36" s="134"/>
      <c r="I36" s="25" t="s">
        <v>679</v>
      </c>
      <c r="J36" s="25" t="s">
        <v>543</v>
      </c>
      <c r="K36" s="25" t="s">
        <v>682</v>
      </c>
      <c r="L36" s="25" t="s">
        <v>685</v>
      </c>
    </row>
    <row r="37" spans="3:12" ht="21.95" customHeight="1">
      <c r="C37" s="40"/>
      <c r="D37" s="70"/>
      <c r="E37" s="99"/>
      <c r="F37" s="70"/>
      <c r="G37" s="133"/>
      <c r="H37" s="134"/>
      <c r="I37" s="25" t="s">
        <v>680</v>
      </c>
      <c r="J37" s="25" t="s">
        <v>543</v>
      </c>
      <c r="K37" s="25" t="s">
        <v>683</v>
      </c>
      <c r="L37" s="25" t="s">
        <v>686</v>
      </c>
    </row>
    <row r="38" spans="3:12" ht="21.95" customHeight="1">
      <c r="C38" s="40"/>
      <c r="D38" s="70"/>
      <c r="E38" s="99"/>
      <c r="F38" s="70"/>
      <c r="G38" s="133"/>
      <c r="H38" s="134"/>
      <c r="I38" s="25" t="s">
        <v>670</v>
      </c>
      <c r="J38" s="25" t="s">
        <v>543</v>
      </c>
      <c r="K38" s="25" t="s">
        <v>681</v>
      </c>
      <c r="L38" s="25" t="s">
        <v>687</v>
      </c>
    </row>
    <row r="39" spans="3:12" ht="21.95" customHeight="1">
      <c r="C39" s="40"/>
      <c r="D39" s="70"/>
      <c r="E39" s="99"/>
      <c r="F39" s="70"/>
      <c r="G39" s="133"/>
      <c r="H39" s="134"/>
      <c r="I39" s="25" t="s">
        <v>378</v>
      </c>
      <c r="J39" s="25" t="s">
        <v>421</v>
      </c>
      <c r="K39" s="25" t="s">
        <v>682</v>
      </c>
      <c r="L39" s="25" t="s">
        <v>689</v>
      </c>
    </row>
    <row r="40" spans="3:12" ht="21.95" customHeight="1">
      <c r="C40" s="40"/>
      <c r="D40" s="70"/>
      <c r="E40" s="99"/>
      <c r="F40" s="70"/>
      <c r="G40" s="133"/>
      <c r="H40" s="134"/>
      <c r="I40" s="25" t="s">
        <v>409</v>
      </c>
      <c r="J40" s="25" t="s">
        <v>421</v>
      </c>
      <c r="K40" s="25" t="s">
        <v>683</v>
      </c>
      <c r="L40" s="25" t="s">
        <v>690</v>
      </c>
    </row>
    <row r="41" spans="3:12" ht="21.95" customHeight="1">
      <c r="C41" s="40"/>
      <c r="D41" s="70"/>
      <c r="E41" s="99"/>
      <c r="F41" s="70"/>
      <c r="G41" s="133"/>
      <c r="H41" s="134"/>
      <c r="I41" s="25" t="s">
        <v>434</v>
      </c>
      <c r="J41" s="25" t="s">
        <v>421</v>
      </c>
      <c r="K41" s="25" t="s">
        <v>681</v>
      </c>
      <c r="L41" s="25" t="s">
        <v>691</v>
      </c>
    </row>
    <row r="42" spans="3:12" ht="21.95" customHeight="1">
      <c r="C42" s="40"/>
      <c r="D42" s="70"/>
      <c r="E42" s="99"/>
      <c r="F42" s="70"/>
      <c r="G42" s="133"/>
      <c r="H42" s="134"/>
      <c r="I42" s="25" t="s">
        <v>460</v>
      </c>
      <c r="J42" s="25" t="s">
        <v>408</v>
      </c>
      <c r="K42" s="25" t="s">
        <v>682</v>
      </c>
      <c r="L42" s="25" t="s">
        <v>692</v>
      </c>
    </row>
    <row r="43" spans="3:12" ht="21.95" customHeight="1">
      <c r="C43" s="40"/>
      <c r="D43" s="70"/>
      <c r="E43" s="99"/>
      <c r="F43" s="70"/>
      <c r="G43" s="133"/>
      <c r="H43" s="134"/>
      <c r="I43" s="25" t="s">
        <v>442</v>
      </c>
      <c r="J43" s="25" t="s">
        <v>408</v>
      </c>
      <c r="K43" s="25" t="s">
        <v>683</v>
      </c>
      <c r="L43" s="25" t="s">
        <v>693</v>
      </c>
    </row>
    <row r="44" spans="3:12" ht="21.95" customHeight="1">
      <c r="C44" s="40"/>
      <c r="D44" s="70"/>
      <c r="E44" s="99"/>
      <c r="F44" s="70"/>
      <c r="G44" s="133"/>
      <c r="H44" s="134"/>
      <c r="I44" s="25" t="s">
        <v>543</v>
      </c>
      <c r="J44" s="25" t="s">
        <v>408</v>
      </c>
      <c r="K44" s="25" t="s">
        <v>681</v>
      </c>
      <c r="L44" s="25" t="s">
        <v>694</v>
      </c>
    </row>
    <row r="45" spans="3:12" ht="21.95" customHeight="1">
      <c r="C45" s="40"/>
      <c r="D45" s="70"/>
      <c r="E45" s="99"/>
      <c r="F45" s="70"/>
      <c r="G45" s="133"/>
      <c r="H45" s="134"/>
      <c r="I45" s="25" t="s">
        <v>421</v>
      </c>
      <c r="J45" s="25" t="s">
        <v>544</v>
      </c>
      <c r="K45" s="25" t="s">
        <v>682</v>
      </c>
      <c r="L45" s="25" t="s">
        <v>695</v>
      </c>
    </row>
    <row r="46" spans="3:12" ht="21.95" customHeight="1">
      <c r="C46" s="40"/>
      <c r="D46" s="70"/>
      <c r="E46" s="99"/>
      <c r="F46" s="70"/>
      <c r="G46" s="133"/>
      <c r="H46" s="134"/>
      <c r="I46" s="25" t="s">
        <v>408</v>
      </c>
      <c r="J46" s="25" t="s">
        <v>544</v>
      </c>
      <c r="K46" s="25" t="s">
        <v>683</v>
      </c>
      <c r="L46" s="25" t="s">
        <v>780</v>
      </c>
    </row>
    <row r="47" spans="3:12" ht="21.95" customHeight="1">
      <c r="C47" s="40"/>
      <c r="D47" s="71"/>
      <c r="E47" s="100"/>
      <c r="F47" s="71"/>
      <c r="G47" s="135"/>
      <c r="H47" s="136"/>
      <c r="I47" s="25" t="s">
        <v>544</v>
      </c>
      <c r="J47" s="25" t="s">
        <v>544</v>
      </c>
      <c r="K47" s="25" t="s">
        <v>681</v>
      </c>
      <c r="L47" s="25" t="s">
        <v>696</v>
      </c>
    </row>
    <row r="48" spans="3:12" ht="113.25" customHeight="1">
      <c r="C48" s="40"/>
      <c r="D48" s="9" t="s">
        <v>697</v>
      </c>
      <c r="E48" s="26" t="s">
        <v>698</v>
      </c>
      <c r="F48" s="9">
        <v>1</v>
      </c>
      <c r="G48" s="34" t="s">
        <v>699</v>
      </c>
      <c r="H48" s="34"/>
      <c r="I48" s="154" t="s">
        <v>701</v>
      </c>
      <c r="J48" s="154"/>
      <c r="K48" s="154"/>
      <c r="L48" s="154"/>
    </row>
    <row r="49" spans="3:12" ht="21.95" customHeight="1">
      <c r="C49" s="40"/>
      <c r="D49" s="4" t="s">
        <v>702</v>
      </c>
      <c r="E49" s="15" t="s">
        <v>703</v>
      </c>
      <c r="F49" s="4">
        <v>19</v>
      </c>
      <c r="G49" s="40" t="s">
        <v>194</v>
      </c>
      <c r="H49" s="40"/>
      <c r="I49" s="153" t="s">
        <v>648</v>
      </c>
      <c r="J49" s="153"/>
      <c r="K49" s="153"/>
      <c r="L49" s="153"/>
    </row>
    <row r="50" spans="3:12" s="19" customFormat="1" ht="19.5" customHeight="1">
      <c r="C50" s="40"/>
      <c r="D50" s="34" t="s">
        <v>704</v>
      </c>
      <c r="E50" s="155" t="s">
        <v>705</v>
      </c>
      <c r="F50" s="34">
        <v>16</v>
      </c>
      <c r="G50" s="34" t="s">
        <v>706</v>
      </c>
      <c r="H50" s="34"/>
      <c r="I50" s="101" t="s">
        <v>223</v>
      </c>
      <c r="J50" s="102"/>
      <c r="K50" s="103" t="s">
        <v>382</v>
      </c>
      <c r="L50" s="104"/>
    </row>
    <row r="51" spans="3:12" ht="21.95" customHeight="1">
      <c r="C51" s="40"/>
      <c r="D51" s="34"/>
      <c r="E51" s="155"/>
      <c r="F51" s="34"/>
      <c r="G51" s="34"/>
      <c r="H51" s="34"/>
      <c r="I51" s="153" t="s">
        <v>707</v>
      </c>
      <c r="J51" s="153"/>
      <c r="K51" s="155" t="s">
        <v>708</v>
      </c>
      <c r="L51" s="155"/>
    </row>
    <row r="52" spans="3:12" ht="21.95" customHeight="1">
      <c r="C52" s="40"/>
      <c r="D52" s="34"/>
      <c r="E52" s="155"/>
      <c r="F52" s="34"/>
      <c r="G52" s="34"/>
      <c r="H52" s="34"/>
      <c r="I52" s="153" t="s">
        <v>709</v>
      </c>
      <c r="J52" s="153"/>
      <c r="K52" s="155" t="s">
        <v>710</v>
      </c>
      <c r="L52" s="155"/>
    </row>
    <row r="53" spans="3:12" ht="21.95" customHeight="1">
      <c r="C53" s="40"/>
      <c r="D53" s="34"/>
      <c r="E53" s="155"/>
      <c r="F53" s="34"/>
      <c r="G53" s="34"/>
      <c r="H53" s="34"/>
      <c r="I53" s="153" t="s">
        <v>249</v>
      </c>
      <c r="J53" s="153"/>
      <c r="K53" s="155" t="s">
        <v>711</v>
      </c>
      <c r="L53" s="155"/>
    </row>
    <row r="54" spans="3:12" ht="21.95" customHeight="1">
      <c r="C54" s="40"/>
      <c r="D54" s="34"/>
      <c r="E54" s="155"/>
      <c r="F54" s="34"/>
      <c r="G54" s="34"/>
      <c r="H54" s="34"/>
      <c r="I54" s="153" t="s">
        <v>712</v>
      </c>
      <c r="J54" s="153"/>
      <c r="K54" s="155" t="s">
        <v>648</v>
      </c>
      <c r="L54" s="155"/>
    </row>
    <row r="55" spans="3:12" s="19" customFormat="1" ht="19.5" customHeight="1">
      <c r="C55" s="40"/>
      <c r="D55" s="69" t="s">
        <v>713</v>
      </c>
      <c r="E55" s="98" t="s">
        <v>714</v>
      </c>
      <c r="F55" s="69">
        <v>16</v>
      </c>
      <c r="G55" s="131" t="s">
        <v>715</v>
      </c>
      <c r="H55" s="132"/>
      <c r="I55" s="101" t="s">
        <v>223</v>
      </c>
      <c r="J55" s="102"/>
      <c r="K55" s="103" t="s">
        <v>382</v>
      </c>
      <c r="L55" s="104"/>
    </row>
    <row r="56" spans="3:12" ht="21.95" customHeight="1">
      <c r="C56" s="40"/>
      <c r="D56" s="70"/>
      <c r="E56" s="99"/>
      <c r="F56" s="70"/>
      <c r="G56" s="133"/>
      <c r="H56" s="134"/>
      <c r="I56" s="123" t="s">
        <v>716</v>
      </c>
      <c r="J56" s="123"/>
      <c r="K56" s="79" t="s">
        <v>708</v>
      </c>
      <c r="L56" s="79"/>
    </row>
    <row r="57" spans="3:12" ht="21.95" customHeight="1">
      <c r="C57" s="40"/>
      <c r="D57" s="70"/>
      <c r="E57" s="99"/>
      <c r="F57" s="70"/>
      <c r="G57" s="133"/>
      <c r="H57" s="134"/>
      <c r="I57" s="123" t="s">
        <v>717</v>
      </c>
      <c r="J57" s="123"/>
      <c r="K57" s="79" t="s">
        <v>710</v>
      </c>
      <c r="L57" s="79"/>
    </row>
    <row r="58" spans="3:12" ht="21.95" customHeight="1">
      <c r="C58" s="40"/>
      <c r="D58" s="70"/>
      <c r="E58" s="99"/>
      <c r="F58" s="70"/>
      <c r="G58" s="133"/>
      <c r="H58" s="134"/>
      <c r="I58" s="123" t="s">
        <v>718</v>
      </c>
      <c r="J58" s="123"/>
      <c r="K58" s="79" t="s">
        <v>711</v>
      </c>
      <c r="L58" s="79"/>
    </row>
    <row r="59" spans="3:12" ht="21.95" customHeight="1">
      <c r="C59" s="40"/>
      <c r="D59" s="71"/>
      <c r="E59" s="100"/>
      <c r="F59" s="71"/>
      <c r="G59" s="135"/>
      <c r="H59" s="136"/>
      <c r="I59" s="123" t="s">
        <v>719</v>
      </c>
      <c r="J59" s="123"/>
      <c r="K59" s="79" t="s">
        <v>648</v>
      </c>
      <c r="L59" s="79"/>
    </row>
    <row r="60" spans="3:12" s="19" customFormat="1" ht="19.5" customHeight="1">
      <c r="C60" s="40"/>
      <c r="D60" s="156" t="s">
        <v>720</v>
      </c>
      <c r="E60" s="157" t="s">
        <v>722</v>
      </c>
      <c r="F60" s="156">
        <v>16</v>
      </c>
      <c r="G60" s="160" t="s">
        <v>721</v>
      </c>
      <c r="H60" s="161"/>
      <c r="I60" s="101" t="s">
        <v>223</v>
      </c>
      <c r="J60" s="102"/>
      <c r="K60" s="103" t="s">
        <v>382</v>
      </c>
      <c r="L60" s="104"/>
    </row>
    <row r="61" spans="3:12" ht="21.95" customHeight="1">
      <c r="C61" s="40"/>
      <c r="D61" s="45"/>
      <c r="E61" s="158"/>
      <c r="F61" s="45"/>
      <c r="G61" s="162"/>
      <c r="H61" s="163"/>
      <c r="I61" s="153" t="s">
        <v>401</v>
      </c>
      <c r="J61" s="153"/>
      <c r="K61" s="155" t="s">
        <v>708</v>
      </c>
      <c r="L61" s="155"/>
    </row>
    <row r="62" spans="3:12" ht="21.95" customHeight="1">
      <c r="C62" s="40"/>
      <c r="D62" s="45"/>
      <c r="E62" s="158"/>
      <c r="F62" s="45"/>
      <c r="G62" s="162"/>
      <c r="H62" s="163"/>
      <c r="I62" s="153" t="s">
        <v>402</v>
      </c>
      <c r="J62" s="153"/>
      <c r="K62" s="155" t="s">
        <v>710</v>
      </c>
      <c r="L62" s="155"/>
    </row>
    <row r="63" spans="3:12" ht="21.95" customHeight="1">
      <c r="C63" s="40"/>
      <c r="D63" s="45"/>
      <c r="E63" s="158"/>
      <c r="F63" s="45"/>
      <c r="G63" s="162"/>
      <c r="H63" s="163"/>
      <c r="I63" s="153" t="s">
        <v>723</v>
      </c>
      <c r="J63" s="153"/>
      <c r="K63" s="155" t="s">
        <v>711</v>
      </c>
      <c r="L63" s="155"/>
    </row>
    <row r="64" spans="3:12" ht="21.95" customHeight="1">
      <c r="C64" s="40"/>
      <c r="D64" s="46"/>
      <c r="E64" s="159"/>
      <c r="F64" s="46"/>
      <c r="G64" s="164"/>
      <c r="H64" s="165"/>
      <c r="I64" s="153" t="s">
        <v>724</v>
      </c>
      <c r="J64" s="153"/>
      <c r="K64" s="155" t="s">
        <v>648</v>
      </c>
      <c r="L64" s="155"/>
    </row>
    <row r="65" spans="3:12" s="19" customFormat="1" ht="19.5" customHeight="1">
      <c r="C65" s="40"/>
      <c r="D65" s="69" t="s">
        <v>725</v>
      </c>
      <c r="E65" s="98" t="s">
        <v>726</v>
      </c>
      <c r="F65" s="69">
        <v>16</v>
      </c>
      <c r="G65" s="131" t="s">
        <v>727</v>
      </c>
      <c r="H65" s="132"/>
      <c r="I65" s="101" t="s">
        <v>223</v>
      </c>
      <c r="J65" s="102"/>
      <c r="K65" s="103" t="s">
        <v>382</v>
      </c>
      <c r="L65" s="104"/>
    </row>
    <row r="66" spans="3:12" ht="21.95" customHeight="1">
      <c r="C66" s="40"/>
      <c r="D66" s="70"/>
      <c r="E66" s="99"/>
      <c r="F66" s="70"/>
      <c r="G66" s="133"/>
      <c r="H66" s="134"/>
      <c r="I66" s="123" t="s">
        <v>416</v>
      </c>
      <c r="J66" s="123"/>
      <c r="K66" s="79" t="s">
        <v>708</v>
      </c>
      <c r="L66" s="79"/>
    </row>
    <row r="67" spans="3:12" ht="21.95" customHeight="1">
      <c r="C67" s="40"/>
      <c r="D67" s="70"/>
      <c r="E67" s="99"/>
      <c r="F67" s="70"/>
      <c r="G67" s="133"/>
      <c r="H67" s="134"/>
      <c r="I67" s="123" t="s">
        <v>417</v>
      </c>
      <c r="J67" s="123"/>
      <c r="K67" s="79" t="s">
        <v>710</v>
      </c>
      <c r="L67" s="79"/>
    </row>
    <row r="68" spans="3:12" ht="21.95" customHeight="1">
      <c r="C68" s="40"/>
      <c r="D68" s="70"/>
      <c r="E68" s="99"/>
      <c r="F68" s="70"/>
      <c r="G68" s="133"/>
      <c r="H68" s="134"/>
      <c r="I68" s="123" t="s">
        <v>728</v>
      </c>
      <c r="J68" s="123"/>
      <c r="K68" s="79" t="s">
        <v>711</v>
      </c>
      <c r="L68" s="79"/>
    </row>
    <row r="69" spans="3:12" ht="21.95" customHeight="1">
      <c r="C69" s="40"/>
      <c r="D69" s="71"/>
      <c r="E69" s="100"/>
      <c r="F69" s="71"/>
      <c r="G69" s="135"/>
      <c r="H69" s="136"/>
      <c r="I69" s="123" t="s">
        <v>729</v>
      </c>
      <c r="J69" s="123"/>
      <c r="K69" s="79" t="s">
        <v>648</v>
      </c>
      <c r="L69" s="79"/>
    </row>
    <row r="70" spans="3:12" ht="60" customHeight="1">
      <c r="C70" s="40"/>
      <c r="D70" s="34" t="s">
        <v>730</v>
      </c>
      <c r="E70" s="155" t="s">
        <v>731</v>
      </c>
      <c r="F70" s="34">
        <v>96</v>
      </c>
      <c r="G70" s="34" t="s">
        <v>732</v>
      </c>
      <c r="H70" s="34"/>
      <c r="I70" s="154" t="s">
        <v>734</v>
      </c>
      <c r="J70" s="154"/>
      <c r="K70" s="154"/>
      <c r="L70" s="154"/>
    </row>
    <row r="71" spans="3:12" ht="38.25" customHeight="1">
      <c r="C71" s="40"/>
      <c r="D71" s="34"/>
      <c r="E71" s="155"/>
      <c r="F71" s="34"/>
      <c r="G71" s="34"/>
      <c r="H71" s="34"/>
      <c r="I71" s="24" t="s">
        <v>223</v>
      </c>
      <c r="J71" s="21" t="s">
        <v>676</v>
      </c>
      <c r="K71" s="21" t="s">
        <v>677</v>
      </c>
      <c r="L71" s="24" t="s">
        <v>733</v>
      </c>
    </row>
    <row r="72" spans="3:12" ht="21.95" customHeight="1">
      <c r="C72" s="40"/>
      <c r="D72" s="34"/>
      <c r="E72" s="155"/>
      <c r="F72" s="34"/>
      <c r="G72" s="34"/>
      <c r="H72" s="34"/>
      <c r="I72" s="27" t="s">
        <v>735</v>
      </c>
      <c r="J72" s="4">
        <v>0</v>
      </c>
      <c r="K72" s="25" t="s">
        <v>681</v>
      </c>
      <c r="L72" s="4">
        <v>0</v>
      </c>
    </row>
    <row r="73" spans="3:12" ht="21.95" customHeight="1">
      <c r="C73" s="40"/>
      <c r="D73" s="34"/>
      <c r="E73" s="155"/>
      <c r="F73" s="34"/>
      <c r="G73" s="34"/>
      <c r="H73" s="34"/>
      <c r="I73" s="27" t="s">
        <v>740</v>
      </c>
      <c r="J73" s="4">
        <v>0</v>
      </c>
      <c r="K73" s="25" t="s">
        <v>683</v>
      </c>
      <c r="L73" s="4">
        <v>1</v>
      </c>
    </row>
    <row r="74" spans="3:12" ht="21.95" customHeight="1">
      <c r="C74" s="40"/>
      <c r="D74" s="34"/>
      <c r="E74" s="155"/>
      <c r="F74" s="34"/>
      <c r="G74" s="34"/>
      <c r="H74" s="34"/>
      <c r="I74" s="27" t="s">
        <v>741</v>
      </c>
      <c r="J74" s="4">
        <v>0</v>
      </c>
      <c r="K74" s="25" t="s">
        <v>682</v>
      </c>
      <c r="L74" s="4">
        <v>2</v>
      </c>
    </row>
    <row r="75" spans="3:12" ht="21.95" customHeight="1">
      <c r="C75" s="40"/>
      <c r="D75" s="34"/>
      <c r="E75" s="155"/>
      <c r="F75" s="34"/>
      <c r="G75" s="34"/>
      <c r="H75" s="34"/>
      <c r="I75" s="27" t="s">
        <v>736</v>
      </c>
      <c r="J75" s="4">
        <v>1</v>
      </c>
      <c r="K75" s="25" t="s">
        <v>681</v>
      </c>
      <c r="L75" s="4">
        <v>3</v>
      </c>
    </row>
    <row r="76" spans="3:12" ht="21.95" customHeight="1">
      <c r="C76" s="40"/>
      <c r="D76" s="34"/>
      <c r="E76" s="155"/>
      <c r="F76" s="34"/>
      <c r="G76" s="34"/>
      <c r="H76" s="34"/>
      <c r="I76" s="27" t="s">
        <v>742</v>
      </c>
      <c r="J76" s="4">
        <v>1</v>
      </c>
      <c r="K76" s="25" t="s">
        <v>683</v>
      </c>
      <c r="L76" s="4">
        <v>4</v>
      </c>
    </row>
    <row r="77" spans="3:12" ht="21.95" customHeight="1">
      <c r="C77" s="40"/>
      <c r="D77" s="34"/>
      <c r="E77" s="155"/>
      <c r="F77" s="34"/>
      <c r="G77" s="34"/>
      <c r="H77" s="34"/>
      <c r="I77" s="27" t="s">
        <v>743</v>
      </c>
      <c r="J77" s="4">
        <v>1</v>
      </c>
      <c r="K77" s="25" t="s">
        <v>682</v>
      </c>
      <c r="L77" s="4">
        <v>5</v>
      </c>
    </row>
    <row r="78" spans="3:12" ht="21.95" customHeight="1">
      <c r="C78" s="40"/>
      <c r="D78" s="34"/>
      <c r="E78" s="155"/>
      <c r="F78" s="34"/>
      <c r="G78" s="34"/>
      <c r="H78" s="34"/>
      <c r="I78" s="27" t="s">
        <v>737</v>
      </c>
      <c r="J78" s="4">
        <v>2</v>
      </c>
      <c r="K78" s="25" t="s">
        <v>681</v>
      </c>
      <c r="L78" s="4">
        <v>6</v>
      </c>
    </row>
    <row r="79" spans="3:12" ht="21.95" customHeight="1">
      <c r="C79" s="40"/>
      <c r="D79" s="34"/>
      <c r="E79" s="155"/>
      <c r="F79" s="34"/>
      <c r="G79" s="34"/>
      <c r="H79" s="34"/>
      <c r="I79" s="27" t="s">
        <v>744</v>
      </c>
      <c r="J79" s="4">
        <v>2</v>
      </c>
      <c r="K79" s="25" t="s">
        <v>683</v>
      </c>
      <c r="L79" s="4">
        <v>7</v>
      </c>
    </row>
    <row r="80" spans="3:12" ht="21.95" customHeight="1">
      <c r="C80" s="40"/>
      <c r="D80" s="34"/>
      <c r="E80" s="155"/>
      <c r="F80" s="34"/>
      <c r="G80" s="34"/>
      <c r="H80" s="34"/>
      <c r="I80" s="27" t="s">
        <v>745</v>
      </c>
      <c r="J80" s="4">
        <v>2</v>
      </c>
      <c r="K80" s="25" t="s">
        <v>682</v>
      </c>
      <c r="L80" s="4">
        <v>8</v>
      </c>
    </row>
    <row r="81" spans="3:12" ht="21.95" customHeight="1">
      <c r="C81" s="40"/>
      <c r="D81" s="34"/>
      <c r="E81" s="155"/>
      <c r="F81" s="34"/>
      <c r="G81" s="34"/>
      <c r="H81" s="34"/>
      <c r="I81" s="27" t="s">
        <v>738</v>
      </c>
      <c r="J81" s="4">
        <v>3</v>
      </c>
      <c r="K81" s="25" t="s">
        <v>681</v>
      </c>
      <c r="L81" s="4">
        <v>9</v>
      </c>
    </row>
    <row r="82" spans="3:12" ht="21.95" customHeight="1">
      <c r="C82" s="40"/>
      <c r="D82" s="34"/>
      <c r="E82" s="155"/>
      <c r="F82" s="34"/>
      <c r="G82" s="34"/>
      <c r="H82" s="34"/>
      <c r="I82" s="27" t="s">
        <v>746</v>
      </c>
      <c r="J82" s="4">
        <v>3</v>
      </c>
      <c r="K82" s="25" t="s">
        <v>683</v>
      </c>
      <c r="L82" s="4">
        <v>10</v>
      </c>
    </row>
    <row r="83" spans="3:12" ht="21.95" customHeight="1">
      <c r="C83" s="40"/>
      <c r="D83" s="34"/>
      <c r="E83" s="155"/>
      <c r="F83" s="34"/>
      <c r="G83" s="34"/>
      <c r="H83" s="34"/>
      <c r="I83" s="27" t="s">
        <v>739</v>
      </c>
      <c r="J83" s="4">
        <v>3</v>
      </c>
      <c r="K83" s="25" t="s">
        <v>682</v>
      </c>
      <c r="L83" s="4">
        <v>11</v>
      </c>
    </row>
    <row r="84" spans="3:12" ht="42.75" customHeight="1">
      <c r="C84" s="40"/>
      <c r="D84" s="34" t="s">
        <v>747</v>
      </c>
      <c r="E84" s="155" t="s">
        <v>748</v>
      </c>
      <c r="F84" s="34">
        <v>24</v>
      </c>
      <c r="G84" s="34" t="s">
        <v>749</v>
      </c>
      <c r="H84" s="34"/>
      <c r="I84" s="154" t="s">
        <v>762</v>
      </c>
      <c r="J84" s="154"/>
      <c r="K84" s="154"/>
      <c r="L84" s="154"/>
    </row>
    <row r="85" spans="3:12" ht="38.25" customHeight="1">
      <c r="C85" s="40"/>
      <c r="D85" s="34"/>
      <c r="E85" s="155"/>
      <c r="F85" s="34"/>
      <c r="G85" s="34"/>
      <c r="H85" s="34"/>
      <c r="I85" s="24" t="s">
        <v>223</v>
      </c>
      <c r="J85" s="21" t="s">
        <v>676</v>
      </c>
      <c r="K85" s="21" t="s">
        <v>677</v>
      </c>
      <c r="L85" s="24" t="s">
        <v>749</v>
      </c>
    </row>
    <row r="86" spans="3:12" ht="21.95" customHeight="1" thickBot="1">
      <c r="C86" s="40"/>
      <c r="D86" s="34"/>
      <c r="E86" s="155"/>
      <c r="F86" s="34"/>
      <c r="G86" s="34"/>
      <c r="H86" s="34"/>
      <c r="I86" s="28" t="s">
        <v>750</v>
      </c>
      <c r="J86" s="4">
        <v>0</v>
      </c>
      <c r="K86" s="25" t="s">
        <v>681</v>
      </c>
      <c r="L86" s="4">
        <v>0</v>
      </c>
    </row>
    <row r="87" spans="3:12" ht="21.95" customHeight="1" thickBot="1">
      <c r="C87" s="40"/>
      <c r="D87" s="34"/>
      <c r="E87" s="155"/>
      <c r="F87" s="34"/>
      <c r="G87" s="34"/>
      <c r="H87" s="34"/>
      <c r="I87" s="28" t="s">
        <v>751</v>
      </c>
      <c r="J87" s="4">
        <v>0</v>
      </c>
      <c r="K87" s="25" t="s">
        <v>683</v>
      </c>
      <c r="L87" s="4">
        <v>1</v>
      </c>
    </row>
    <row r="88" spans="3:12" ht="21.95" customHeight="1" thickBot="1">
      <c r="C88" s="40"/>
      <c r="D88" s="34"/>
      <c r="E88" s="155"/>
      <c r="F88" s="34"/>
      <c r="G88" s="34"/>
      <c r="H88" s="34"/>
      <c r="I88" s="28" t="s">
        <v>752</v>
      </c>
      <c r="J88" s="4">
        <v>0</v>
      </c>
      <c r="K88" s="25" t="s">
        <v>682</v>
      </c>
      <c r="L88" s="4">
        <v>2</v>
      </c>
    </row>
    <row r="89" spans="3:12" ht="21.95" customHeight="1" thickBot="1">
      <c r="C89" s="40"/>
      <c r="D89" s="34"/>
      <c r="E89" s="155"/>
      <c r="F89" s="34"/>
      <c r="G89" s="34"/>
      <c r="H89" s="34"/>
      <c r="I89" s="28" t="s">
        <v>753</v>
      </c>
      <c r="J89" s="4">
        <v>1</v>
      </c>
      <c r="K89" s="25" t="s">
        <v>681</v>
      </c>
      <c r="L89" s="4">
        <v>3</v>
      </c>
    </row>
    <row r="90" spans="3:12" ht="21.95" customHeight="1" thickBot="1">
      <c r="C90" s="40"/>
      <c r="D90" s="34"/>
      <c r="E90" s="155"/>
      <c r="F90" s="34"/>
      <c r="G90" s="34"/>
      <c r="H90" s="34"/>
      <c r="I90" s="28" t="s">
        <v>754</v>
      </c>
      <c r="J90" s="4">
        <v>1</v>
      </c>
      <c r="K90" s="25" t="s">
        <v>683</v>
      </c>
      <c r="L90" s="4">
        <v>4</v>
      </c>
    </row>
    <row r="91" spans="3:12" ht="21.95" customHeight="1" thickBot="1">
      <c r="C91" s="40"/>
      <c r="D91" s="34"/>
      <c r="E91" s="155"/>
      <c r="F91" s="34"/>
      <c r="G91" s="34"/>
      <c r="H91" s="34"/>
      <c r="I91" s="28" t="s">
        <v>755</v>
      </c>
      <c r="J91" s="4">
        <v>1</v>
      </c>
      <c r="K91" s="25" t="s">
        <v>682</v>
      </c>
      <c r="L91" s="4">
        <v>5</v>
      </c>
    </row>
    <row r="92" spans="3:12" ht="21.95" customHeight="1" thickBot="1">
      <c r="C92" s="40"/>
      <c r="D92" s="34"/>
      <c r="E92" s="155"/>
      <c r="F92" s="34"/>
      <c r="G92" s="34"/>
      <c r="H92" s="34"/>
      <c r="I92" s="28" t="s">
        <v>756</v>
      </c>
      <c r="J92" s="4">
        <v>2</v>
      </c>
      <c r="K92" s="25" t="s">
        <v>681</v>
      </c>
      <c r="L92" s="4">
        <v>6</v>
      </c>
    </row>
    <row r="93" spans="3:12" ht="21.95" customHeight="1" thickBot="1">
      <c r="C93" s="40"/>
      <c r="D93" s="34"/>
      <c r="E93" s="155"/>
      <c r="F93" s="34"/>
      <c r="G93" s="34"/>
      <c r="H93" s="34"/>
      <c r="I93" s="28" t="s">
        <v>757</v>
      </c>
      <c r="J93" s="4">
        <v>2</v>
      </c>
      <c r="K93" s="25" t="s">
        <v>683</v>
      </c>
      <c r="L93" s="4">
        <v>7</v>
      </c>
    </row>
    <row r="94" spans="3:12" ht="21.95" customHeight="1" thickBot="1">
      <c r="C94" s="40"/>
      <c r="D94" s="34"/>
      <c r="E94" s="155"/>
      <c r="F94" s="34"/>
      <c r="G94" s="34"/>
      <c r="H94" s="34"/>
      <c r="I94" s="28" t="s">
        <v>758</v>
      </c>
      <c r="J94" s="4">
        <v>2</v>
      </c>
      <c r="K94" s="25" t="s">
        <v>682</v>
      </c>
      <c r="L94" s="4">
        <v>8</v>
      </c>
    </row>
    <row r="95" spans="3:12" ht="21.95" customHeight="1" thickBot="1">
      <c r="C95" s="40"/>
      <c r="D95" s="34"/>
      <c r="E95" s="155"/>
      <c r="F95" s="34"/>
      <c r="G95" s="34"/>
      <c r="H95" s="34"/>
      <c r="I95" s="28" t="s">
        <v>759</v>
      </c>
      <c r="J95" s="4">
        <v>3</v>
      </c>
      <c r="K95" s="25" t="s">
        <v>681</v>
      </c>
      <c r="L95" s="4">
        <v>9</v>
      </c>
    </row>
    <row r="96" spans="3:12" ht="21.95" customHeight="1" thickBot="1">
      <c r="C96" s="40"/>
      <c r="D96" s="34"/>
      <c r="E96" s="155"/>
      <c r="F96" s="34"/>
      <c r="G96" s="34"/>
      <c r="H96" s="34"/>
      <c r="I96" s="28" t="s">
        <v>760</v>
      </c>
      <c r="J96" s="4">
        <v>3</v>
      </c>
      <c r="K96" s="25" t="s">
        <v>683</v>
      </c>
      <c r="L96" s="4">
        <v>10</v>
      </c>
    </row>
    <row r="97" spans="3:12" ht="21.95" customHeight="1" thickBot="1">
      <c r="C97" s="40"/>
      <c r="D97" s="34"/>
      <c r="E97" s="155"/>
      <c r="F97" s="34"/>
      <c r="G97" s="34"/>
      <c r="H97" s="34"/>
      <c r="I97" s="28" t="s">
        <v>761</v>
      </c>
      <c r="J97" s="4">
        <v>3</v>
      </c>
      <c r="K97" s="25" t="s">
        <v>682</v>
      </c>
      <c r="L97" s="4">
        <v>11</v>
      </c>
    </row>
    <row r="98" spans="3:12" ht="95.25" customHeight="1">
      <c r="C98" s="40"/>
      <c r="D98" s="69" t="s">
        <v>763</v>
      </c>
      <c r="E98" s="98" t="s">
        <v>764</v>
      </c>
      <c r="F98" s="69">
        <v>2</v>
      </c>
      <c r="G98" s="131" t="s">
        <v>765</v>
      </c>
      <c r="H98" s="132"/>
      <c r="I98" s="154" t="s">
        <v>847</v>
      </c>
      <c r="J98" s="154"/>
      <c r="K98" s="154"/>
      <c r="L98" s="154"/>
    </row>
    <row r="99" spans="3:12" ht="42" customHeight="1">
      <c r="C99" s="40"/>
      <c r="D99" s="70"/>
      <c r="E99" s="99"/>
      <c r="F99" s="70"/>
      <c r="G99" s="133"/>
      <c r="H99" s="134"/>
      <c r="I99" s="24" t="s">
        <v>540</v>
      </c>
      <c r="J99" s="21" t="s">
        <v>676</v>
      </c>
      <c r="K99" s="21" t="s">
        <v>677</v>
      </c>
      <c r="L99" s="24" t="s">
        <v>766</v>
      </c>
    </row>
    <row r="100" spans="3:12" ht="38.25">
      <c r="C100" s="40"/>
      <c r="D100" s="70"/>
      <c r="E100" s="99"/>
      <c r="F100" s="70"/>
      <c r="G100" s="133"/>
      <c r="H100" s="134"/>
      <c r="I100" s="25" t="s">
        <v>564</v>
      </c>
      <c r="J100" s="25" t="s">
        <v>678</v>
      </c>
      <c r="K100" s="25" t="s">
        <v>678</v>
      </c>
      <c r="L100" s="25" t="s">
        <v>688</v>
      </c>
    </row>
    <row r="101" spans="3:12" ht="21.95" customHeight="1">
      <c r="C101" s="40"/>
      <c r="D101" s="70"/>
      <c r="E101" s="99"/>
      <c r="F101" s="70"/>
      <c r="G101" s="133"/>
      <c r="H101" s="134"/>
      <c r="I101" s="25" t="s">
        <v>679</v>
      </c>
      <c r="J101" s="25" t="s">
        <v>543</v>
      </c>
      <c r="K101" s="25" t="s">
        <v>682</v>
      </c>
      <c r="L101" s="25" t="s">
        <v>767</v>
      </c>
    </row>
    <row r="102" spans="3:12" ht="21.95" customHeight="1">
      <c r="C102" s="40"/>
      <c r="D102" s="70"/>
      <c r="E102" s="99"/>
      <c r="F102" s="70"/>
      <c r="G102" s="133"/>
      <c r="H102" s="134"/>
      <c r="I102" s="25" t="s">
        <v>680</v>
      </c>
      <c r="J102" s="25" t="s">
        <v>543</v>
      </c>
      <c r="K102" s="25" t="s">
        <v>683</v>
      </c>
      <c r="L102" s="25" t="s">
        <v>768</v>
      </c>
    </row>
    <row r="103" spans="3:12" ht="21.95" customHeight="1">
      <c r="C103" s="40"/>
      <c r="D103" s="70"/>
      <c r="E103" s="99"/>
      <c r="F103" s="70"/>
      <c r="G103" s="133"/>
      <c r="H103" s="134"/>
      <c r="I103" s="25" t="s">
        <v>670</v>
      </c>
      <c r="J103" s="25" t="s">
        <v>543</v>
      </c>
      <c r="K103" s="25" t="s">
        <v>681</v>
      </c>
      <c r="L103" s="25" t="s">
        <v>769</v>
      </c>
    </row>
    <row r="104" spans="3:12" ht="21.95" customHeight="1">
      <c r="C104" s="40"/>
      <c r="D104" s="70"/>
      <c r="E104" s="99"/>
      <c r="F104" s="70"/>
      <c r="G104" s="133"/>
      <c r="H104" s="134"/>
      <c r="I104" s="25" t="s">
        <v>378</v>
      </c>
      <c r="J104" s="25" t="s">
        <v>421</v>
      </c>
      <c r="K104" s="25" t="s">
        <v>682</v>
      </c>
      <c r="L104" s="25" t="s">
        <v>770</v>
      </c>
    </row>
    <row r="105" spans="3:12" ht="21.95" customHeight="1">
      <c r="C105" s="40"/>
      <c r="D105" s="70"/>
      <c r="E105" s="99"/>
      <c r="F105" s="70"/>
      <c r="G105" s="133"/>
      <c r="H105" s="134"/>
      <c r="I105" s="25" t="s">
        <v>409</v>
      </c>
      <c r="J105" s="25" t="s">
        <v>421</v>
      </c>
      <c r="K105" s="25" t="s">
        <v>683</v>
      </c>
      <c r="L105" s="25" t="s">
        <v>771</v>
      </c>
    </row>
    <row r="106" spans="3:12" ht="21.95" customHeight="1">
      <c r="C106" s="40"/>
      <c r="D106" s="70"/>
      <c r="E106" s="99"/>
      <c r="F106" s="70"/>
      <c r="G106" s="133"/>
      <c r="H106" s="134"/>
      <c r="I106" s="25" t="s">
        <v>434</v>
      </c>
      <c r="J106" s="25" t="s">
        <v>421</v>
      </c>
      <c r="K106" s="25" t="s">
        <v>681</v>
      </c>
      <c r="L106" s="25" t="s">
        <v>772</v>
      </c>
    </row>
    <row r="107" spans="3:12" ht="21.95" customHeight="1">
      <c r="C107" s="40"/>
      <c r="D107" s="70"/>
      <c r="E107" s="99"/>
      <c r="F107" s="70"/>
      <c r="G107" s="133"/>
      <c r="H107" s="134"/>
      <c r="I107" s="25" t="s">
        <v>460</v>
      </c>
      <c r="J107" s="25" t="s">
        <v>408</v>
      </c>
      <c r="K107" s="25" t="s">
        <v>682</v>
      </c>
      <c r="L107" s="25" t="s">
        <v>773</v>
      </c>
    </row>
    <row r="108" spans="3:12" ht="21.95" customHeight="1">
      <c r="C108" s="40"/>
      <c r="D108" s="70"/>
      <c r="E108" s="99"/>
      <c r="F108" s="70"/>
      <c r="G108" s="133"/>
      <c r="H108" s="134"/>
      <c r="I108" s="25" t="s">
        <v>442</v>
      </c>
      <c r="J108" s="25" t="s">
        <v>408</v>
      </c>
      <c r="K108" s="25" t="s">
        <v>683</v>
      </c>
      <c r="L108" s="25" t="s">
        <v>774</v>
      </c>
    </row>
    <row r="109" spans="3:12" ht="21.95" customHeight="1">
      <c r="C109" s="40"/>
      <c r="D109" s="70"/>
      <c r="E109" s="99"/>
      <c r="F109" s="70"/>
      <c r="G109" s="133"/>
      <c r="H109" s="134"/>
      <c r="I109" s="25" t="s">
        <v>543</v>
      </c>
      <c r="J109" s="25" t="s">
        <v>408</v>
      </c>
      <c r="K109" s="25" t="s">
        <v>681</v>
      </c>
      <c r="L109" s="25" t="s">
        <v>775</v>
      </c>
    </row>
    <row r="110" spans="3:12" ht="21.95" customHeight="1">
      <c r="C110" s="40"/>
      <c r="D110" s="70"/>
      <c r="E110" s="99"/>
      <c r="F110" s="70"/>
      <c r="G110" s="133"/>
      <c r="H110" s="134"/>
      <c r="I110" s="25" t="s">
        <v>421</v>
      </c>
      <c r="J110" s="25" t="s">
        <v>544</v>
      </c>
      <c r="K110" s="25" t="s">
        <v>682</v>
      </c>
      <c r="L110" s="25" t="s">
        <v>776</v>
      </c>
    </row>
    <row r="111" spans="3:12" ht="21.95" customHeight="1">
      <c r="C111" s="40"/>
      <c r="D111" s="70"/>
      <c r="E111" s="99"/>
      <c r="F111" s="70"/>
      <c r="G111" s="133"/>
      <c r="H111" s="134"/>
      <c r="I111" s="25" t="s">
        <v>408</v>
      </c>
      <c r="J111" s="25" t="s">
        <v>544</v>
      </c>
      <c r="K111" s="25" t="s">
        <v>683</v>
      </c>
      <c r="L111" s="25" t="s">
        <v>779</v>
      </c>
    </row>
    <row r="112" spans="3:12" ht="21.95" customHeight="1">
      <c r="C112" s="40"/>
      <c r="D112" s="71"/>
      <c r="E112" s="100"/>
      <c r="F112" s="71"/>
      <c r="G112" s="135"/>
      <c r="H112" s="136"/>
      <c r="I112" s="25" t="s">
        <v>544</v>
      </c>
      <c r="J112" s="25" t="s">
        <v>544</v>
      </c>
      <c r="K112" s="25" t="s">
        <v>681</v>
      </c>
      <c r="L112" s="25" t="s">
        <v>777</v>
      </c>
    </row>
    <row r="113" spans="3:12" ht="21.95" customHeight="1">
      <c r="C113" s="40"/>
      <c r="D113" s="4" t="s">
        <v>778</v>
      </c>
      <c r="E113" s="15" t="s">
        <v>782</v>
      </c>
      <c r="F113" s="4">
        <v>22</v>
      </c>
      <c r="G113" s="40" t="s">
        <v>194</v>
      </c>
      <c r="H113" s="40"/>
      <c r="I113" s="153" t="s">
        <v>648</v>
      </c>
      <c r="J113" s="153"/>
      <c r="K113" s="153"/>
      <c r="L113" s="153"/>
    </row>
    <row r="114" spans="3:12" ht="67.5" customHeight="1">
      <c r="C114" s="40"/>
      <c r="D114" s="40" t="s">
        <v>781</v>
      </c>
      <c r="E114" s="79" t="s">
        <v>783</v>
      </c>
      <c r="F114" s="40">
        <v>16</v>
      </c>
      <c r="G114" s="40" t="s">
        <v>784</v>
      </c>
      <c r="H114" s="40"/>
      <c r="I114" s="154" t="s">
        <v>860</v>
      </c>
      <c r="J114" s="154"/>
      <c r="K114" s="154"/>
      <c r="L114" s="154"/>
    </row>
    <row r="115" spans="3:12" s="19" customFormat="1" ht="19.5" customHeight="1">
      <c r="C115" s="40"/>
      <c r="D115" s="40"/>
      <c r="E115" s="79"/>
      <c r="F115" s="40"/>
      <c r="G115" s="40"/>
      <c r="H115" s="40"/>
      <c r="I115" s="101" t="s">
        <v>223</v>
      </c>
      <c r="J115" s="102"/>
      <c r="K115" s="103" t="s">
        <v>382</v>
      </c>
      <c r="L115" s="104"/>
    </row>
    <row r="116" spans="3:12" ht="21.95" customHeight="1">
      <c r="C116" s="40"/>
      <c r="D116" s="40"/>
      <c r="E116" s="79"/>
      <c r="F116" s="40"/>
      <c r="G116" s="40"/>
      <c r="H116" s="40"/>
      <c r="I116" s="123" t="s">
        <v>785</v>
      </c>
      <c r="J116" s="123"/>
      <c r="K116" s="79" t="s">
        <v>708</v>
      </c>
      <c r="L116" s="79"/>
    </row>
    <row r="117" spans="3:12" ht="21.95" customHeight="1">
      <c r="C117" s="40"/>
      <c r="D117" s="40"/>
      <c r="E117" s="79"/>
      <c r="F117" s="40"/>
      <c r="G117" s="40"/>
      <c r="H117" s="40"/>
      <c r="I117" s="123" t="s">
        <v>786</v>
      </c>
      <c r="J117" s="123"/>
      <c r="K117" s="79" t="s">
        <v>710</v>
      </c>
      <c r="L117" s="79"/>
    </row>
    <row r="118" spans="3:12" ht="21.95" customHeight="1">
      <c r="C118" s="40"/>
      <c r="D118" s="40"/>
      <c r="E118" s="79"/>
      <c r="F118" s="40"/>
      <c r="G118" s="40"/>
      <c r="H118" s="40"/>
      <c r="I118" s="123" t="s">
        <v>788</v>
      </c>
      <c r="J118" s="123"/>
      <c r="K118" s="79" t="s">
        <v>711</v>
      </c>
      <c r="L118" s="79"/>
    </row>
    <row r="119" spans="3:12" ht="21.95" customHeight="1">
      <c r="C119" s="40"/>
      <c r="D119" s="40"/>
      <c r="E119" s="79"/>
      <c r="F119" s="40"/>
      <c r="G119" s="40"/>
      <c r="H119" s="40"/>
      <c r="I119" s="123" t="s">
        <v>787</v>
      </c>
      <c r="J119" s="123"/>
      <c r="K119" s="79" t="s">
        <v>648</v>
      </c>
      <c r="L119" s="79"/>
    </row>
    <row r="120" spans="3:12" ht="67.5" customHeight="1">
      <c r="C120" s="40"/>
      <c r="D120" s="40" t="s">
        <v>795</v>
      </c>
      <c r="E120" s="79" t="s">
        <v>789</v>
      </c>
      <c r="F120" s="40">
        <v>16</v>
      </c>
      <c r="G120" s="40" t="s">
        <v>790</v>
      </c>
      <c r="H120" s="40"/>
      <c r="I120" s="154" t="s">
        <v>861</v>
      </c>
      <c r="J120" s="154"/>
      <c r="K120" s="154"/>
      <c r="L120" s="154"/>
    </row>
    <row r="121" spans="3:12" s="19" customFormat="1" ht="19.5" customHeight="1">
      <c r="C121" s="40"/>
      <c r="D121" s="40"/>
      <c r="E121" s="79"/>
      <c r="F121" s="40"/>
      <c r="G121" s="40"/>
      <c r="H121" s="40"/>
      <c r="I121" s="101" t="s">
        <v>223</v>
      </c>
      <c r="J121" s="102"/>
      <c r="K121" s="103" t="s">
        <v>382</v>
      </c>
      <c r="L121" s="104"/>
    </row>
    <row r="122" spans="3:12" ht="21.95" customHeight="1">
      <c r="C122" s="40"/>
      <c r="D122" s="40"/>
      <c r="E122" s="79"/>
      <c r="F122" s="40"/>
      <c r="G122" s="40"/>
      <c r="H122" s="40"/>
      <c r="I122" s="123" t="s">
        <v>791</v>
      </c>
      <c r="J122" s="123"/>
      <c r="K122" s="79" t="s">
        <v>708</v>
      </c>
      <c r="L122" s="79"/>
    </row>
    <row r="123" spans="3:12" ht="21.95" customHeight="1">
      <c r="C123" s="40"/>
      <c r="D123" s="40"/>
      <c r="E123" s="79"/>
      <c r="F123" s="40"/>
      <c r="G123" s="40"/>
      <c r="H123" s="40"/>
      <c r="I123" s="123" t="s">
        <v>792</v>
      </c>
      <c r="J123" s="123"/>
      <c r="K123" s="79" t="s">
        <v>710</v>
      </c>
      <c r="L123" s="79"/>
    </row>
    <row r="124" spans="3:12" ht="21.95" customHeight="1">
      <c r="C124" s="40"/>
      <c r="D124" s="40"/>
      <c r="E124" s="79"/>
      <c r="F124" s="40"/>
      <c r="G124" s="40"/>
      <c r="H124" s="40"/>
      <c r="I124" s="123" t="s">
        <v>793</v>
      </c>
      <c r="J124" s="123"/>
      <c r="K124" s="79" t="s">
        <v>711</v>
      </c>
      <c r="L124" s="79"/>
    </row>
    <row r="125" spans="3:12" ht="21.95" customHeight="1">
      <c r="C125" s="40"/>
      <c r="D125" s="40"/>
      <c r="E125" s="79"/>
      <c r="F125" s="40"/>
      <c r="G125" s="40"/>
      <c r="H125" s="40"/>
      <c r="I125" s="123" t="s">
        <v>794</v>
      </c>
      <c r="J125" s="123"/>
      <c r="K125" s="79" t="s">
        <v>648</v>
      </c>
      <c r="L125" s="79"/>
    </row>
    <row r="126" spans="3:12" ht="67.5" customHeight="1">
      <c r="C126" s="40"/>
      <c r="D126" s="40" t="s">
        <v>796</v>
      </c>
      <c r="E126" s="79" t="s">
        <v>800</v>
      </c>
      <c r="F126" s="40">
        <v>16</v>
      </c>
      <c r="G126" s="40" t="s">
        <v>798</v>
      </c>
      <c r="H126" s="40"/>
      <c r="I126" s="154" t="s">
        <v>862</v>
      </c>
      <c r="J126" s="154"/>
      <c r="K126" s="154"/>
      <c r="L126" s="154"/>
    </row>
    <row r="127" spans="3:12" s="19" customFormat="1" ht="19.5" customHeight="1">
      <c r="C127" s="40"/>
      <c r="D127" s="40"/>
      <c r="E127" s="79"/>
      <c r="F127" s="40"/>
      <c r="G127" s="40"/>
      <c r="H127" s="40"/>
      <c r="I127" s="101" t="s">
        <v>223</v>
      </c>
      <c r="J127" s="102"/>
      <c r="K127" s="103" t="s">
        <v>382</v>
      </c>
      <c r="L127" s="104"/>
    </row>
    <row r="128" spans="3:12" ht="21.95" customHeight="1">
      <c r="C128" s="40"/>
      <c r="D128" s="40"/>
      <c r="E128" s="79"/>
      <c r="F128" s="40"/>
      <c r="G128" s="40"/>
      <c r="H128" s="40"/>
      <c r="I128" s="123" t="s">
        <v>803</v>
      </c>
      <c r="J128" s="123"/>
      <c r="K128" s="79" t="s">
        <v>708</v>
      </c>
      <c r="L128" s="79"/>
    </row>
    <row r="129" spans="3:12" ht="21.95" customHeight="1">
      <c r="C129" s="40"/>
      <c r="D129" s="40"/>
      <c r="E129" s="79"/>
      <c r="F129" s="40"/>
      <c r="G129" s="40"/>
      <c r="H129" s="40"/>
      <c r="I129" s="123" t="s">
        <v>802</v>
      </c>
      <c r="J129" s="123"/>
      <c r="K129" s="79" t="s">
        <v>710</v>
      </c>
      <c r="L129" s="79"/>
    </row>
    <row r="130" spans="3:12" ht="21.95" customHeight="1">
      <c r="C130" s="40"/>
      <c r="D130" s="40"/>
      <c r="E130" s="79"/>
      <c r="F130" s="40"/>
      <c r="G130" s="40"/>
      <c r="H130" s="40"/>
      <c r="I130" s="123" t="s">
        <v>804</v>
      </c>
      <c r="J130" s="123"/>
      <c r="K130" s="79" t="s">
        <v>711</v>
      </c>
      <c r="L130" s="79"/>
    </row>
    <row r="131" spans="3:12" ht="21.95" customHeight="1">
      <c r="C131" s="40"/>
      <c r="D131" s="40"/>
      <c r="E131" s="79"/>
      <c r="F131" s="40"/>
      <c r="G131" s="40"/>
      <c r="H131" s="40"/>
      <c r="I131" s="123" t="s">
        <v>805</v>
      </c>
      <c r="J131" s="123"/>
      <c r="K131" s="79" t="s">
        <v>648</v>
      </c>
      <c r="L131" s="79"/>
    </row>
    <row r="132" spans="3:12" ht="67.5" customHeight="1">
      <c r="C132" s="40"/>
      <c r="D132" s="40" t="s">
        <v>797</v>
      </c>
      <c r="E132" s="79" t="s">
        <v>801</v>
      </c>
      <c r="F132" s="40">
        <v>16</v>
      </c>
      <c r="G132" s="40" t="s">
        <v>799</v>
      </c>
      <c r="H132" s="40"/>
      <c r="I132" s="154" t="s">
        <v>863</v>
      </c>
      <c r="J132" s="154"/>
      <c r="K132" s="154"/>
      <c r="L132" s="154"/>
    </row>
    <row r="133" spans="3:12" s="19" customFormat="1" ht="19.5" customHeight="1">
      <c r="C133" s="40"/>
      <c r="D133" s="40"/>
      <c r="E133" s="79"/>
      <c r="F133" s="40"/>
      <c r="G133" s="40"/>
      <c r="H133" s="40"/>
      <c r="I133" s="101" t="s">
        <v>223</v>
      </c>
      <c r="J133" s="102"/>
      <c r="K133" s="103" t="s">
        <v>382</v>
      </c>
      <c r="L133" s="104"/>
    </row>
    <row r="134" spans="3:12" ht="21.95" customHeight="1">
      <c r="C134" s="40"/>
      <c r="D134" s="40"/>
      <c r="E134" s="79"/>
      <c r="F134" s="40"/>
      <c r="G134" s="40"/>
      <c r="H134" s="40"/>
      <c r="I134" s="123" t="s">
        <v>806</v>
      </c>
      <c r="J134" s="123"/>
      <c r="K134" s="79" t="s">
        <v>708</v>
      </c>
      <c r="L134" s="79"/>
    </row>
    <row r="135" spans="3:12" ht="21.95" customHeight="1">
      <c r="C135" s="40"/>
      <c r="D135" s="40"/>
      <c r="E135" s="79"/>
      <c r="F135" s="40"/>
      <c r="G135" s="40"/>
      <c r="H135" s="40"/>
      <c r="I135" s="123" t="s">
        <v>807</v>
      </c>
      <c r="J135" s="123"/>
      <c r="K135" s="79" t="s">
        <v>710</v>
      </c>
      <c r="L135" s="79"/>
    </row>
    <row r="136" spans="3:12" ht="21.95" customHeight="1">
      <c r="C136" s="40"/>
      <c r="D136" s="40"/>
      <c r="E136" s="79"/>
      <c r="F136" s="40"/>
      <c r="G136" s="40"/>
      <c r="H136" s="40"/>
      <c r="I136" s="123" t="s">
        <v>808</v>
      </c>
      <c r="J136" s="123"/>
      <c r="K136" s="79" t="s">
        <v>711</v>
      </c>
      <c r="L136" s="79"/>
    </row>
    <row r="137" spans="3:12" ht="21.95" customHeight="1">
      <c r="C137" s="40"/>
      <c r="D137" s="40"/>
      <c r="E137" s="79"/>
      <c r="F137" s="40"/>
      <c r="G137" s="40"/>
      <c r="H137" s="40"/>
      <c r="I137" s="123" t="s">
        <v>809</v>
      </c>
      <c r="J137" s="123"/>
      <c r="K137" s="79" t="s">
        <v>648</v>
      </c>
      <c r="L137" s="79"/>
    </row>
    <row r="138" spans="3:12" ht="85.5" customHeight="1">
      <c r="C138" s="40"/>
      <c r="D138" s="34" t="s">
        <v>811</v>
      </c>
      <c r="E138" s="155" t="s">
        <v>812</v>
      </c>
      <c r="F138" s="34">
        <v>96</v>
      </c>
      <c r="G138" s="34" t="s">
        <v>810</v>
      </c>
      <c r="H138" s="34"/>
      <c r="I138" s="154" t="s">
        <v>813</v>
      </c>
      <c r="J138" s="154"/>
      <c r="K138" s="154"/>
      <c r="L138" s="154"/>
    </row>
    <row r="139" spans="3:12" ht="38.25" customHeight="1">
      <c r="C139" s="40"/>
      <c r="D139" s="34"/>
      <c r="E139" s="155"/>
      <c r="F139" s="34"/>
      <c r="G139" s="34"/>
      <c r="H139" s="34"/>
      <c r="I139" s="24" t="s">
        <v>223</v>
      </c>
      <c r="J139" s="21" t="s">
        <v>676</v>
      </c>
      <c r="K139" s="21" t="s">
        <v>677</v>
      </c>
      <c r="L139" s="24" t="s">
        <v>832</v>
      </c>
    </row>
    <row r="140" spans="3:12" ht="21.95" customHeight="1" thickBot="1">
      <c r="C140" s="40"/>
      <c r="D140" s="34"/>
      <c r="E140" s="155"/>
      <c r="F140" s="34"/>
      <c r="G140" s="34"/>
      <c r="H140" s="34"/>
      <c r="I140" s="28" t="s">
        <v>814</v>
      </c>
      <c r="J140" s="4">
        <v>0</v>
      </c>
      <c r="K140" s="25" t="s">
        <v>681</v>
      </c>
      <c r="L140" s="4">
        <v>0</v>
      </c>
    </row>
    <row r="141" spans="3:12" ht="21.95" customHeight="1" thickBot="1">
      <c r="C141" s="40"/>
      <c r="D141" s="34"/>
      <c r="E141" s="155"/>
      <c r="F141" s="34"/>
      <c r="G141" s="34"/>
      <c r="H141" s="34"/>
      <c r="I141" s="28" t="s">
        <v>815</v>
      </c>
      <c r="J141" s="4">
        <v>0</v>
      </c>
      <c r="K141" s="25" t="s">
        <v>683</v>
      </c>
      <c r="L141" s="4">
        <v>1</v>
      </c>
    </row>
    <row r="142" spans="3:12" ht="21.95" customHeight="1" thickBot="1">
      <c r="C142" s="40"/>
      <c r="D142" s="34"/>
      <c r="E142" s="155"/>
      <c r="F142" s="34"/>
      <c r="G142" s="34"/>
      <c r="H142" s="34"/>
      <c r="I142" s="28" t="s">
        <v>816</v>
      </c>
      <c r="J142" s="4">
        <v>0</v>
      </c>
      <c r="K142" s="25" t="s">
        <v>682</v>
      </c>
      <c r="L142" s="4">
        <v>2</v>
      </c>
    </row>
    <row r="143" spans="3:12" ht="21.95" customHeight="1" thickBot="1">
      <c r="C143" s="40"/>
      <c r="D143" s="34"/>
      <c r="E143" s="155"/>
      <c r="F143" s="34"/>
      <c r="G143" s="34"/>
      <c r="H143" s="34"/>
      <c r="I143" s="28" t="s">
        <v>817</v>
      </c>
      <c r="J143" s="4">
        <v>1</v>
      </c>
      <c r="K143" s="25" t="s">
        <v>681</v>
      </c>
      <c r="L143" s="4">
        <v>3</v>
      </c>
    </row>
    <row r="144" spans="3:12" ht="21.95" customHeight="1" thickBot="1">
      <c r="C144" s="40"/>
      <c r="D144" s="34"/>
      <c r="E144" s="155"/>
      <c r="F144" s="34"/>
      <c r="G144" s="34"/>
      <c r="H144" s="34"/>
      <c r="I144" s="28" t="s">
        <v>818</v>
      </c>
      <c r="J144" s="4">
        <v>1</v>
      </c>
      <c r="K144" s="25" t="s">
        <v>683</v>
      </c>
      <c r="L144" s="4">
        <v>4</v>
      </c>
    </row>
    <row r="145" spans="3:12" ht="21.95" customHeight="1" thickBot="1">
      <c r="C145" s="40"/>
      <c r="D145" s="34"/>
      <c r="E145" s="155"/>
      <c r="F145" s="34"/>
      <c r="G145" s="34"/>
      <c r="H145" s="34"/>
      <c r="I145" s="28" t="s">
        <v>819</v>
      </c>
      <c r="J145" s="4">
        <v>1</v>
      </c>
      <c r="K145" s="25" t="s">
        <v>682</v>
      </c>
      <c r="L145" s="4">
        <v>5</v>
      </c>
    </row>
    <row r="146" spans="3:12" ht="21.95" customHeight="1" thickBot="1">
      <c r="C146" s="40"/>
      <c r="D146" s="34"/>
      <c r="E146" s="155"/>
      <c r="F146" s="34"/>
      <c r="G146" s="34"/>
      <c r="H146" s="34"/>
      <c r="I146" s="28" t="s">
        <v>820</v>
      </c>
      <c r="J146" s="4">
        <v>2</v>
      </c>
      <c r="K146" s="25" t="s">
        <v>681</v>
      </c>
      <c r="L146" s="4">
        <v>6</v>
      </c>
    </row>
    <row r="147" spans="3:12" ht="21.95" customHeight="1" thickBot="1">
      <c r="C147" s="40"/>
      <c r="D147" s="34"/>
      <c r="E147" s="155"/>
      <c r="F147" s="34"/>
      <c r="G147" s="34"/>
      <c r="H147" s="34"/>
      <c r="I147" s="28" t="s">
        <v>821</v>
      </c>
      <c r="J147" s="4">
        <v>2</v>
      </c>
      <c r="K147" s="25" t="s">
        <v>683</v>
      </c>
      <c r="L147" s="4">
        <v>7</v>
      </c>
    </row>
    <row r="148" spans="3:12" ht="21.95" customHeight="1" thickBot="1">
      <c r="C148" s="40"/>
      <c r="D148" s="34"/>
      <c r="E148" s="155"/>
      <c r="F148" s="34"/>
      <c r="G148" s="34"/>
      <c r="H148" s="34"/>
      <c r="I148" s="28" t="s">
        <v>822</v>
      </c>
      <c r="J148" s="4">
        <v>2</v>
      </c>
      <c r="K148" s="25" t="s">
        <v>682</v>
      </c>
      <c r="L148" s="4">
        <v>8</v>
      </c>
    </row>
    <row r="149" spans="3:12" ht="21.95" customHeight="1" thickBot="1">
      <c r="C149" s="40"/>
      <c r="D149" s="34"/>
      <c r="E149" s="155"/>
      <c r="F149" s="34"/>
      <c r="G149" s="34"/>
      <c r="H149" s="34"/>
      <c r="I149" s="28" t="s">
        <v>823</v>
      </c>
      <c r="J149" s="4">
        <v>3</v>
      </c>
      <c r="K149" s="25" t="s">
        <v>681</v>
      </c>
      <c r="L149" s="4">
        <v>9</v>
      </c>
    </row>
    <row r="150" spans="3:12" ht="21.95" customHeight="1" thickBot="1">
      <c r="C150" s="40"/>
      <c r="D150" s="34"/>
      <c r="E150" s="155"/>
      <c r="F150" s="34"/>
      <c r="G150" s="34"/>
      <c r="H150" s="34"/>
      <c r="I150" s="28" t="s">
        <v>824</v>
      </c>
      <c r="J150" s="4">
        <v>3</v>
      </c>
      <c r="K150" s="25" t="s">
        <v>683</v>
      </c>
      <c r="L150" s="4">
        <v>10</v>
      </c>
    </row>
    <row r="151" spans="3:12" ht="21.95" customHeight="1" thickBot="1">
      <c r="C151" s="40"/>
      <c r="D151" s="34"/>
      <c r="E151" s="155"/>
      <c r="F151" s="34"/>
      <c r="G151" s="34"/>
      <c r="H151" s="34"/>
      <c r="I151" s="28" t="s">
        <v>825</v>
      </c>
      <c r="J151" s="4">
        <v>3</v>
      </c>
      <c r="K151" s="25" t="s">
        <v>682</v>
      </c>
      <c r="L151" s="4">
        <v>11</v>
      </c>
    </row>
    <row r="152" spans="3:12" ht="102" customHeight="1">
      <c r="C152" s="40"/>
      <c r="D152" s="34" t="s">
        <v>828</v>
      </c>
      <c r="E152" s="155" t="s">
        <v>848</v>
      </c>
      <c r="F152" s="34">
        <v>24</v>
      </c>
      <c r="G152" s="34" t="s">
        <v>830</v>
      </c>
      <c r="H152" s="34"/>
      <c r="I152" s="154" t="s">
        <v>846</v>
      </c>
      <c r="J152" s="154"/>
      <c r="K152" s="154"/>
      <c r="L152" s="154"/>
    </row>
    <row r="153" spans="3:12" ht="38.25" customHeight="1">
      <c r="C153" s="40"/>
      <c r="D153" s="34"/>
      <c r="E153" s="155"/>
      <c r="F153" s="34"/>
      <c r="G153" s="34"/>
      <c r="H153" s="34"/>
      <c r="I153" s="24" t="s">
        <v>223</v>
      </c>
      <c r="J153" s="21" t="s">
        <v>676</v>
      </c>
      <c r="K153" s="21" t="s">
        <v>677</v>
      </c>
      <c r="L153" s="24" t="s">
        <v>830</v>
      </c>
    </row>
    <row r="154" spans="3:12" ht="21.95" customHeight="1" thickBot="1">
      <c r="C154" s="40"/>
      <c r="D154" s="34"/>
      <c r="E154" s="155"/>
      <c r="F154" s="34"/>
      <c r="G154" s="34"/>
      <c r="H154" s="34"/>
      <c r="I154" s="28" t="s">
        <v>834</v>
      </c>
      <c r="J154" s="4">
        <v>0</v>
      </c>
      <c r="K154" s="25" t="s">
        <v>681</v>
      </c>
      <c r="L154" s="4">
        <v>0</v>
      </c>
    </row>
    <row r="155" spans="3:12" ht="21.95" customHeight="1" thickBot="1">
      <c r="C155" s="40"/>
      <c r="D155" s="34"/>
      <c r="E155" s="155"/>
      <c r="F155" s="34"/>
      <c r="G155" s="34"/>
      <c r="H155" s="34"/>
      <c r="I155" s="28" t="s">
        <v>835</v>
      </c>
      <c r="J155" s="4">
        <v>0</v>
      </c>
      <c r="K155" s="25" t="s">
        <v>683</v>
      </c>
      <c r="L155" s="4">
        <v>1</v>
      </c>
    </row>
    <row r="156" spans="3:12" ht="21.95" customHeight="1" thickBot="1">
      <c r="C156" s="40"/>
      <c r="D156" s="34"/>
      <c r="E156" s="155"/>
      <c r="F156" s="34"/>
      <c r="G156" s="34"/>
      <c r="H156" s="34"/>
      <c r="I156" s="28" t="s">
        <v>836</v>
      </c>
      <c r="J156" s="4">
        <v>0</v>
      </c>
      <c r="K156" s="25" t="s">
        <v>682</v>
      </c>
      <c r="L156" s="4">
        <v>2</v>
      </c>
    </row>
    <row r="157" spans="3:12" ht="21.95" customHeight="1" thickBot="1">
      <c r="C157" s="40"/>
      <c r="D157" s="34"/>
      <c r="E157" s="155"/>
      <c r="F157" s="34"/>
      <c r="G157" s="34"/>
      <c r="H157" s="34"/>
      <c r="I157" s="28" t="s">
        <v>837</v>
      </c>
      <c r="J157" s="4">
        <v>1</v>
      </c>
      <c r="K157" s="25" t="s">
        <v>681</v>
      </c>
      <c r="L157" s="4">
        <v>3</v>
      </c>
    </row>
    <row r="158" spans="3:12" ht="21.95" customHeight="1" thickBot="1">
      <c r="C158" s="40"/>
      <c r="D158" s="34"/>
      <c r="E158" s="155"/>
      <c r="F158" s="34"/>
      <c r="G158" s="34"/>
      <c r="H158" s="34"/>
      <c r="I158" s="28" t="s">
        <v>838</v>
      </c>
      <c r="J158" s="4">
        <v>1</v>
      </c>
      <c r="K158" s="25" t="s">
        <v>683</v>
      </c>
      <c r="L158" s="4">
        <v>4</v>
      </c>
    </row>
    <row r="159" spans="3:12" ht="21.95" customHeight="1" thickBot="1">
      <c r="C159" s="40"/>
      <c r="D159" s="34"/>
      <c r="E159" s="155"/>
      <c r="F159" s="34"/>
      <c r="G159" s="34"/>
      <c r="H159" s="34"/>
      <c r="I159" s="28" t="s">
        <v>839</v>
      </c>
      <c r="J159" s="4">
        <v>1</v>
      </c>
      <c r="K159" s="25" t="s">
        <v>682</v>
      </c>
      <c r="L159" s="4">
        <v>5</v>
      </c>
    </row>
    <row r="160" spans="3:12" ht="21.95" customHeight="1" thickBot="1">
      <c r="C160" s="40"/>
      <c r="D160" s="34"/>
      <c r="E160" s="155"/>
      <c r="F160" s="34"/>
      <c r="G160" s="34"/>
      <c r="H160" s="34"/>
      <c r="I160" s="28" t="s">
        <v>840</v>
      </c>
      <c r="J160" s="4">
        <v>2</v>
      </c>
      <c r="K160" s="25" t="s">
        <v>681</v>
      </c>
      <c r="L160" s="4">
        <v>6</v>
      </c>
    </row>
    <row r="161" spans="3:12" ht="21.95" customHeight="1" thickBot="1">
      <c r="C161" s="40"/>
      <c r="D161" s="34"/>
      <c r="E161" s="155"/>
      <c r="F161" s="34"/>
      <c r="G161" s="34"/>
      <c r="H161" s="34"/>
      <c r="I161" s="28" t="s">
        <v>841</v>
      </c>
      <c r="J161" s="4">
        <v>2</v>
      </c>
      <c r="K161" s="25" t="s">
        <v>683</v>
      </c>
      <c r="L161" s="4">
        <v>7</v>
      </c>
    </row>
    <row r="162" spans="3:12" ht="21.95" customHeight="1" thickBot="1">
      <c r="C162" s="40"/>
      <c r="D162" s="34"/>
      <c r="E162" s="155"/>
      <c r="F162" s="34"/>
      <c r="G162" s="34"/>
      <c r="H162" s="34"/>
      <c r="I162" s="28" t="s">
        <v>842</v>
      </c>
      <c r="J162" s="4">
        <v>2</v>
      </c>
      <c r="K162" s="25" t="s">
        <v>682</v>
      </c>
      <c r="L162" s="4">
        <v>8</v>
      </c>
    </row>
    <row r="163" spans="3:12" ht="21.95" customHeight="1" thickBot="1">
      <c r="C163" s="40"/>
      <c r="D163" s="34"/>
      <c r="E163" s="155"/>
      <c r="F163" s="34"/>
      <c r="G163" s="34"/>
      <c r="H163" s="34"/>
      <c r="I163" s="28" t="s">
        <v>843</v>
      </c>
      <c r="J163" s="4">
        <v>3</v>
      </c>
      <c r="K163" s="25" t="s">
        <v>681</v>
      </c>
      <c r="L163" s="4">
        <v>9</v>
      </c>
    </row>
    <row r="164" spans="3:12" ht="21.95" customHeight="1" thickBot="1">
      <c r="C164" s="40"/>
      <c r="D164" s="34"/>
      <c r="E164" s="155"/>
      <c r="F164" s="34"/>
      <c r="G164" s="34"/>
      <c r="H164" s="34"/>
      <c r="I164" s="28" t="s">
        <v>844</v>
      </c>
      <c r="J164" s="4">
        <v>3</v>
      </c>
      <c r="K164" s="25" t="s">
        <v>683</v>
      </c>
      <c r="L164" s="4">
        <v>10</v>
      </c>
    </row>
    <row r="165" spans="3:12" ht="21.95" customHeight="1" thickBot="1">
      <c r="C165" s="40"/>
      <c r="D165" s="34"/>
      <c r="E165" s="155"/>
      <c r="F165" s="34"/>
      <c r="G165" s="34"/>
      <c r="H165" s="34"/>
      <c r="I165" s="28" t="s">
        <v>845</v>
      </c>
      <c r="J165" s="4">
        <v>3</v>
      </c>
      <c r="K165" s="25" t="s">
        <v>682</v>
      </c>
      <c r="L165" s="4">
        <v>11</v>
      </c>
    </row>
    <row r="166" spans="3:12" ht="95.25" customHeight="1">
      <c r="C166" s="40"/>
      <c r="D166" s="69" t="s">
        <v>829</v>
      </c>
      <c r="E166" s="98" t="s">
        <v>849</v>
      </c>
      <c r="F166" s="69">
        <v>2</v>
      </c>
      <c r="G166" s="131" t="s">
        <v>831</v>
      </c>
      <c r="H166" s="132"/>
      <c r="I166" s="154" t="s">
        <v>850</v>
      </c>
      <c r="J166" s="154"/>
      <c r="K166" s="154"/>
      <c r="L166" s="154"/>
    </row>
    <row r="167" spans="3:12" ht="42" customHeight="1">
      <c r="C167" s="40"/>
      <c r="D167" s="70"/>
      <c r="E167" s="99"/>
      <c r="F167" s="70"/>
      <c r="G167" s="133"/>
      <c r="H167" s="134"/>
      <c r="I167" s="24" t="s">
        <v>540</v>
      </c>
      <c r="J167" s="21" t="s">
        <v>676</v>
      </c>
      <c r="K167" s="21" t="s">
        <v>677</v>
      </c>
      <c r="L167" s="24" t="s">
        <v>833</v>
      </c>
    </row>
    <row r="168" spans="3:12" ht="38.25">
      <c r="C168" s="40"/>
      <c r="D168" s="70"/>
      <c r="E168" s="99"/>
      <c r="F168" s="70"/>
      <c r="G168" s="133"/>
      <c r="H168" s="134"/>
      <c r="I168" s="25" t="s">
        <v>564</v>
      </c>
      <c r="J168" s="25" t="s">
        <v>678</v>
      </c>
      <c r="K168" s="25" t="s">
        <v>678</v>
      </c>
      <c r="L168" s="25" t="s">
        <v>688</v>
      </c>
    </row>
    <row r="169" spans="3:12" ht="21.95" customHeight="1">
      <c r="C169" s="40"/>
      <c r="D169" s="70"/>
      <c r="E169" s="99"/>
      <c r="F169" s="70"/>
      <c r="G169" s="133"/>
      <c r="H169" s="134"/>
      <c r="I169" s="25" t="s">
        <v>679</v>
      </c>
      <c r="J169" s="25" t="s">
        <v>543</v>
      </c>
      <c r="K169" s="25" t="s">
        <v>682</v>
      </c>
      <c r="L169" s="25" t="s">
        <v>767</v>
      </c>
    </row>
    <row r="170" spans="3:12" ht="21.95" customHeight="1">
      <c r="C170" s="40"/>
      <c r="D170" s="70"/>
      <c r="E170" s="99"/>
      <c r="F170" s="70"/>
      <c r="G170" s="133"/>
      <c r="H170" s="134"/>
      <c r="I170" s="25" t="s">
        <v>680</v>
      </c>
      <c r="J170" s="25" t="s">
        <v>543</v>
      </c>
      <c r="K170" s="25" t="s">
        <v>683</v>
      </c>
      <c r="L170" s="25" t="s">
        <v>768</v>
      </c>
    </row>
    <row r="171" spans="3:12" ht="21.95" customHeight="1">
      <c r="C171" s="40"/>
      <c r="D171" s="70"/>
      <c r="E171" s="99"/>
      <c r="F171" s="70"/>
      <c r="G171" s="133"/>
      <c r="H171" s="134"/>
      <c r="I171" s="25" t="s">
        <v>670</v>
      </c>
      <c r="J171" s="25" t="s">
        <v>543</v>
      </c>
      <c r="K171" s="25" t="s">
        <v>681</v>
      </c>
      <c r="L171" s="25" t="s">
        <v>769</v>
      </c>
    </row>
    <row r="172" spans="3:12" ht="21.95" customHeight="1">
      <c r="C172" s="40"/>
      <c r="D172" s="70"/>
      <c r="E172" s="99"/>
      <c r="F172" s="70"/>
      <c r="G172" s="133"/>
      <c r="H172" s="134"/>
      <c r="I172" s="25" t="s">
        <v>378</v>
      </c>
      <c r="J172" s="25" t="s">
        <v>421</v>
      </c>
      <c r="K172" s="25" t="s">
        <v>682</v>
      </c>
      <c r="L172" s="25" t="s">
        <v>770</v>
      </c>
    </row>
    <row r="173" spans="3:12" ht="21.95" customHeight="1">
      <c r="C173" s="40"/>
      <c r="D173" s="70"/>
      <c r="E173" s="99"/>
      <c r="F173" s="70"/>
      <c r="G173" s="133"/>
      <c r="H173" s="134"/>
      <c r="I173" s="25" t="s">
        <v>409</v>
      </c>
      <c r="J173" s="25" t="s">
        <v>421</v>
      </c>
      <c r="K173" s="25" t="s">
        <v>683</v>
      </c>
      <c r="L173" s="25" t="s">
        <v>771</v>
      </c>
    </row>
    <row r="174" spans="3:12" ht="21.95" customHeight="1">
      <c r="C174" s="40"/>
      <c r="D174" s="70"/>
      <c r="E174" s="99"/>
      <c r="F174" s="70"/>
      <c r="G174" s="133"/>
      <c r="H174" s="134"/>
      <c r="I174" s="25" t="s">
        <v>434</v>
      </c>
      <c r="J174" s="25" t="s">
        <v>421</v>
      </c>
      <c r="K174" s="25" t="s">
        <v>681</v>
      </c>
      <c r="L174" s="25" t="s">
        <v>772</v>
      </c>
    </row>
    <row r="175" spans="3:12" ht="21.95" customHeight="1">
      <c r="C175" s="40"/>
      <c r="D175" s="70"/>
      <c r="E175" s="99"/>
      <c r="F175" s="70"/>
      <c r="G175" s="133"/>
      <c r="H175" s="134"/>
      <c r="I175" s="25" t="s">
        <v>460</v>
      </c>
      <c r="J175" s="25" t="s">
        <v>408</v>
      </c>
      <c r="K175" s="25" t="s">
        <v>682</v>
      </c>
      <c r="L175" s="25" t="s">
        <v>773</v>
      </c>
    </row>
    <row r="176" spans="3:12" ht="21.95" customHeight="1">
      <c r="C176" s="40"/>
      <c r="D176" s="70"/>
      <c r="E176" s="99"/>
      <c r="F176" s="70"/>
      <c r="G176" s="133"/>
      <c r="H176" s="134"/>
      <c r="I176" s="25" t="s">
        <v>442</v>
      </c>
      <c r="J176" s="25" t="s">
        <v>408</v>
      </c>
      <c r="K176" s="25" t="s">
        <v>683</v>
      </c>
      <c r="L176" s="25" t="s">
        <v>774</v>
      </c>
    </row>
    <row r="177" spans="3:12" ht="21.95" customHeight="1">
      <c r="C177" s="40"/>
      <c r="D177" s="70"/>
      <c r="E177" s="99"/>
      <c r="F177" s="70"/>
      <c r="G177" s="133"/>
      <c r="H177" s="134"/>
      <c r="I177" s="25" t="s">
        <v>543</v>
      </c>
      <c r="J177" s="25" t="s">
        <v>408</v>
      </c>
      <c r="K177" s="25" t="s">
        <v>681</v>
      </c>
      <c r="L177" s="25" t="s">
        <v>775</v>
      </c>
    </row>
    <row r="178" spans="3:12" ht="21.95" customHeight="1">
      <c r="C178" s="40"/>
      <c r="D178" s="70"/>
      <c r="E178" s="99"/>
      <c r="F178" s="70"/>
      <c r="G178" s="133"/>
      <c r="H178" s="134"/>
      <c r="I178" s="25" t="s">
        <v>421</v>
      </c>
      <c r="J178" s="25" t="s">
        <v>544</v>
      </c>
      <c r="K178" s="25" t="s">
        <v>682</v>
      </c>
      <c r="L178" s="25" t="s">
        <v>776</v>
      </c>
    </row>
    <row r="179" spans="3:12" ht="21.95" customHeight="1">
      <c r="C179" s="40"/>
      <c r="D179" s="70"/>
      <c r="E179" s="99"/>
      <c r="F179" s="70"/>
      <c r="G179" s="133"/>
      <c r="H179" s="134"/>
      <c r="I179" s="25" t="s">
        <v>408</v>
      </c>
      <c r="J179" s="25" t="s">
        <v>544</v>
      </c>
      <c r="K179" s="25" t="s">
        <v>683</v>
      </c>
      <c r="L179" s="25" t="s">
        <v>779</v>
      </c>
    </row>
    <row r="180" spans="3:12" ht="21.95" customHeight="1">
      <c r="C180" s="40"/>
      <c r="D180" s="71"/>
      <c r="E180" s="100"/>
      <c r="F180" s="71"/>
      <c r="G180" s="135"/>
      <c r="H180" s="136"/>
      <c r="I180" s="25" t="s">
        <v>544</v>
      </c>
      <c r="J180" s="25" t="s">
        <v>544</v>
      </c>
      <c r="K180" s="25" t="s">
        <v>681</v>
      </c>
      <c r="L180" s="25" t="s">
        <v>777</v>
      </c>
    </row>
    <row r="181" spans="3:12" ht="21.95" customHeight="1">
      <c r="C181" s="40"/>
      <c r="D181" s="4" t="s">
        <v>851</v>
      </c>
      <c r="E181" s="15" t="s">
        <v>852</v>
      </c>
      <c r="F181" s="4">
        <v>10</v>
      </c>
      <c r="G181" s="40" t="s">
        <v>194</v>
      </c>
      <c r="H181" s="40"/>
      <c r="I181" s="153" t="s">
        <v>648</v>
      </c>
      <c r="J181" s="153"/>
      <c r="K181" s="153"/>
      <c r="L181" s="153"/>
    </row>
    <row r="182" spans="3:12" ht="39.75" customHeight="1">
      <c r="C182" s="40"/>
      <c r="D182" s="4" t="s">
        <v>853</v>
      </c>
      <c r="E182" s="15" t="s">
        <v>854</v>
      </c>
      <c r="F182" s="4">
        <v>12</v>
      </c>
      <c r="G182" s="40" t="s">
        <v>855</v>
      </c>
      <c r="H182" s="40"/>
      <c r="I182" s="154" t="s">
        <v>856</v>
      </c>
      <c r="J182" s="154"/>
      <c r="K182" s="154"/>
      <c r="L182" s="154"/>
    </row>
    <row r="183" spans="3:12" ht="66.75" customHeight="1">
      <c r="C183" s="40"/>
      <c r="D183" s="40" t="s">
        <v>857</v>
      </c>
      <c r="E183" s="79" t="s">
        <v>858</v>
      </c>
      <c r="F183" s="40">
        <v>2</v>
      </c>
      <c r="G183" s="40" t="s">
        <v>859</v>
      </c>
      <c r="H183" s="40"/>
      <c r="I183" s="154" t="s">
        <v>864</v>
      </c>
      <c r="J183" s="154"/>
      <c r="K183" s="154"/>
      <c r="L183" s="154"/>
    </row>
    <row r="184" spans="3:12" ht="21.95" customHeight="1">
      <c r="C184" s="40"/>
      <c r="D184" s="40"/>
      <c r="E184" s="79"/>
      <c r="F184" s="40"/>
      <c r="G184" s="40"/>
      <c r="H184" s="40"/>
      <c r="I184" s="24" t="s">
        <v>540</v>
      </c>
      <c r="J184" s="21" t="s">
        <v>676</v>
      </c>
      <c r="K184" s="21" t="s">
        <v>677</v>
      </c>
      <c r="L184" s="24" t="s">
        <v>865</v>
      </c>
    </row>
    <row r="185" spans="3:12" ht="38.25">
      <c r="C185" s="40"/>
      <c r="D185" s="40"/>
      <c r="E185" s="79"/>
      <c r="F185" s="40"/>
      <c r="G185" s="40"/>
      <c r="H185" s="40"/>
      <c r="I185" s="25" t="s">
        <v>564</v>
      </c>
      <c r="J185" s="25" t="s">
        <v>678</v>
      </c>
      <c r="K185" s="25" t="s">
        <v>678</v>
      </c>
      <c r="L185" s="25" t="s">
        <v>688</v>
      </c>
    </row>
    <row r="186" spans="3:12" ht="21.95" customHeight="1">
      <c r="C186" s="40"/>
      <c r="D186" s="40"/>
      <c r="E186" s="79"/>
      <c r="F186" s="40"/>
      <c r="G186" s="40"/>
      <c r="H186" s="40"/>
      <c r="I186" s="25" t="s">
        <v>679</v>
      </c>
      <c r="J186" s="25" t="s">
        <v>543</v>
      </c>
      <c r="K186" s="25" t="s">
        <v>682</v>
      </c>
      <c r="L186" s="25" t="s">
        <v>866</v>
      </c>
    </row>
    <row r="187" spans="3:12" ht="21.95" customHeight="1">
      <c r="C187" s="40"/>
      <c r="D187" s="40"/>
      <c r="E187" s="79"/>
      <c r="F187" s="40"/>
      <c r="G187" s="40"/>
      <c r="H187" s="40"/>
      <c r="I187" s="25" t="s">
        <v>680</v>
      </c>
      <c r="J187" s="25" t="s">
        <v>543</v>
      </c>
      <c r="K187" s="25" t="s">
        <v>683</v>
      </c>
      <c r="L187" s="25" t="s">
        <v>877</v>
      </c>
    </row>
    <row r="188" spans="3:12" ht="21.95" customHeight="1">
      <c r="C188" s="40"/>
      <c r="D188" s="40"/>
      <c r="E188" s="79"/>
      <c r="F188" s="40"/>
      <c r="G188" s="40"/>
      <c r="H188" s="40"/>
      <c r="I188" s="25" t="s">
        <v>670</v>
      </c>
      <c r="J188" s="25" t="s">
        <v>543</v>
      </c>
      <c r="K188" s="25" t="s">
        <v>681</v>
      </c>
      <c r="L188" s="25" t="s">
        <v>867</v>
      </c>
    </row>
    <row r="189" spans="3:12" ht="21.95" customHeight="1">
      <c r="C189" s="40"/>
      <c r="D189" s="40"/>
      <c r="E189" s="79"/>
      <c r="F189" s="40"/>
      <c r="G189" s="40"/>
      <c r="H189" s="40"/>
      <c r="I189" s="25" t="s">
        <v>378</v>
      </c>
      <c r="J189" s="25" t="s">
        <v>421</v>
      </c>
      <c r="K189" s="25" t="s">
        <v>682</v>
      </c>
      <c r="L189" s="25" t="s">
        <v>868</v>
      </c>
    </row>
    <row r="190" spans="3:12" ht="21.95" customHeight="1">
      <c r="C190" s="40"/>
      <c r="D190" s="40"/>
      <c r="E190" s="79"/>
      <c r="F190" s="40"/>
      <c r="G190" s="40"/>
      <c r="H190" s="40"/>
      <c r="I190" s="25" t="s">
        <v>409</v>
      </c>
      <c r="J190" s="25" t="s">
        <v>421</v>
      </c>
      <c r="K190" s="25" t="s">
        <v>683</v>
      </c>
      <c r="L190" s="25" t="s">
        <v>869</v>
      </c>
    </row>
    <row r="191" spans="3:12" ht="21.95" customHeight="1">
      <c r="C191" s="40"/>
      <c r="D191" s="40"/>
      <c r="E191" s="79"/>
      <c r="F191" s="40"/>
      <c r="G191" s="40"/>
      <c r="H191" s="40"/>
      <c r="I191" s="25" t="s">
        <v>434</v>
      </c>
      <c r="J191" s="25" t="s">
        <v>421</v>
      </c>
      <c r="K191" s="25" t="s">
        <v>681</v>
      </c>
      <c r="L191" s="25" t="s">
        <v>870</v>
      </c>
    </row>
    <row r="192" spans="3:12" ht="21.95" customHeight="1">
      <c r="C192" s="40"/>
      <c r="D192" s="40"/>
      <c r="E192" s="79"/>
      <c r="F192" s="40"/>
      <c r="G192" s="40"/>
      <c r="H192" s="40"/>
      <c r="I192" s="25" t="s">
        <v>460</v>
      </c>
      <c r="J192" s="25" t="s">
        <v>408</v>
      </c>
      <c r="K192" s="25" t="s">
        <v>682</v>
      </c>
      <c r="L192" s="25" t="s">
        <v>871</v>
      </c>
    </row>
    <row r="193" spans="3:12" ht="21.95" customHeight="1">
      <c r="C193" s="40"/>
      <c r="D193" s="40"/>
      <c r="E193" s="79"/>
      <c r="F193" s="40"/>
      <c r="G193" s="40"/>
      <c r="H193" s="40"/>
      <c r="I193" s="25" t="s">
        <v>442</v>
      </c>
      <c r="J193" s="25" t="s">
        <v>408</v>
      </c>
      <c r="K193" s="25" t="s">
        <v>683</v>
      </c>
      <c r="L193" s="25" t="s">
        <v>872</v>
      </c>
    </row>
    <row r="194" spans="3:12" ht="21.95" customHeight="1">
      <c r="C194" s="40"/>
      <c r="D194" s="40"/>
      <c r="E194" s="79"/>
      <c r="F194" s="40"/>
      <c r="G194" s="40"/>
      <c r="H194" s="40"/>
      <c r="I194" s="25" t="s">
        <v>543</v>
      </c>
      <c r="J194" s="25" t="s">
        <v>408</v>
      </c>
      <c r="K194" s="25" t="s">
        <v>681</v>
      </c>
      <c r="L194" s="25" t="s">
        <v>873</v>
      </c>
    </row>
    <row r="195" spans="3:12" ht="21.95" customHeight="1">
      <c r="C195" s="40"/>
      <c r="D195" s="40"/>
      <c r="E195" s="79"/>
      <c r="F195" s="40"/>
      <c r="G195" s="40"/>
      <c r="H195" s="40"/>
      <c r="I195" s="25" t="s">
        <v>421</v>
      </c>
      <c r="J195" s="25" t="s">
        <v>544</v>
      </c>
      <c r="K195" s="25" t="s">
        <v>682</v>
      </c>
      <c r="L195" s="25" t="s">
        <v>874</v>
      </c>
    </row>
    <row r="196" spans="3:12" ht="21.95" customHeight="1">
      <c r="C196" s="40"/>
      <c r="D196" s="40"/>
      <c r="E196" s="79"/>
      <c r="F196" s="40"/>
      <c r="G196" s="40"/>
      <c r="H196" s="40"/>
      <c r="I196" s="25" t="s">
        <v>408</v>
      </c>
      <c r="J196" s="25" t="s">
        <v>544</v>
      </c>
      <c r="K196" s="25" t="s">
        <v>683</v>
      </c>
      <c r="L196" s="25" t="s">
        <v>875</v>
      </c>
    </row>
    <row r="197" spans="3:12" ht="21.95" customHeight="1">
      <c r="C197" s="40"/>
      <c r="D197" s="40"/>
      <c r="E197" s="79"/>
      <c r="F197" s="40"/>
      <c r="G197" s="40"/>
      <c r="H197" s="40"/>
      <c r="I197" s="25" t="s">
        <v>544</v>
      </c>
      <c r="J197" s="25" t="s">
        <v>544</v>
      </c>
      <c r="K197" s="25" t="s">
        <v>681</v>
      </c>
      <c r="L197" s="25" t="s">
        <v>876</v>
      </c>
    </row>
    <row r="198" spans="3:12" ht="82.5" customHeight="1">
      <c r="C198" s="40"/>
      <c r="D198" s="4" t="s">
        <v>878</v>
      </c>
      <c r="E198" s="15" t="s">
        <v>879</v>
      </c>
      <c r="F198" s="4">
        <v>2</v>
      </c>
      <c r="G198" s="40" t="s">
        <v>880</v>
      </c>
      <c r="H198" s="40"/>
      <c r="I198" s="154" t="s">
        <v>892</v>
      </c>
      <c r="J198" s="154"/>
      <c r="K198" s="154"/>
      <c r="L198" s="154"/>
    </row>
    <row r="199" spans="3:12" ht="21.95" customHeight="1">
      <c r="C199" s="40"/>
      <c r="D199" s="4" t="s">
        <v>881</v>
      </c>
      <c r="E199" s="15" t="s">
        <v>883</v>
      </c>
      <c r="F199" s="4">
        <v>8</v>
      </c>
      <c r="G199" s="40" t="s">
        <v>884</v>
      </c>
      <c r="H199" s="40"/>
      <c r="I199" s="154" t="s">
        <v>885</v>
      </c>
      <c r="J199" s="154"/>
      <c r="K199" s="154"/>
      <c r="L199" s="154"/>
    </row>
    <row r="200" spans="3:12" ht="21.95" customHeight="1">
      <c r="C200" s="40"/>
      <c r="D200" s="4" t="s">
        <v>886</v>
      </c>
      <c r="E200" s="15" t="s">
        <v>882</v>
      </c>
      <c r="F200" s="4">
        <v>2</v>
      </c>
      <c r="G200" s="40" t="s">
        <v>887</v>
      </c>
      <c r="H200" s="40"/>
      <c r="I200" s="154" t="s">
        <v>888</v>
      </c>
      <c r="J200" s="154"/>
      <c r="K200" s="154"/>
      <c r="L200" s="154"/>
    </row>
    <row r="201" spans="3:12" ht="95.25" customHeight="1">
      <c r="C201" s="40"/>
      <c r="D201" s="40" t="s">
        <v>889</v>
      </c>
      <c r="E201" s="79" t="s">
        <v>890</v>
      </c>
      <c r="F201" s="40">
        <v>2</v>
      </c>
      <c r="G201" s="40" t="s">
        <v>891</v>
      </c>
      <c r="H201" s="40"/>
      <c r="I201" s="154" t="s">
        <v>893</v>
      </c>
      <c r="J201" s="154"/>
      <c r="K201" s="154"/>
      <c r="L201" s="154"/>
    </row>
    <row r="202" spans="3:12" ht="41.25" customHeight="1">
      <c r="C202" s="40"/>
      <c r="D202" s="40"/>
      <c r="E202" s="79"/>
      <c r="F202" s="40"/>
      <c r="G202" s="40"/>
      <c r="H202" s="40"/>
      <c r="I202" s="24" t="s">
        <v>540</v>
      </c>
      <c r="J202" s="21" t="s">
        <v>676</v>
      </c>
      <c r="K202" s="21" t="s">
        <v>677</v>
      </c>
      <c r="L202" s="24" t="s">
        <v>894</v>
      </c>
    </row>
    <row r="203" spans="3:12" ht="38.25">
      <c r="C203" s="40"/>
      <c r="D203" s="40"/>
      <c r="E203" s="79"/>
      <c r="F203" s="40"/>
      <c r="G203" s="40"/>
      <c r="H203" s="40"/>
      <c r="I203" s="25" t="s">
        <v>564</v>
      </c>
      <c r="J203" s="25" t="s">
        <v>678</v>
      </c>
      <c r="K203" s="25" t="s">
        <v>678</v>
      </c>
      <c r="L203" s="25" t="s">
        <v>688</v>
      </c>
    </row>
    <row r="204" spans="3:12" ht="21.95" customHeight="1">
      <c r="C204" s="40"/>
      <c r="D204" s="40"/>
      <c r="E204" s="79"/>
      <c r="F204" s="40"/>
      <c r="G204" s="40"/>
      <c r="H204" s="40"/>
      <c r="I204" s="25" t="s">
        <v>679</v>
      </c>
      <c r="J204" s="25" t="s">
        <v>543</v>
      </c>
      <c r="K204" s="25" t="s">
        <v>682</v>
      </c>
      <c r="L204" s="25" t="s">
        <v>895</v>
      </c>
    </row>
    <row r="205" spans="3:12" ht="21.95" customHeight="1">
      <c r="C205" s="40"/>
      <c r="D205" s="40"/>
      <c r="E205" s="79"/>
      <c r="F205" s="40"/>
      <c r="G205" s="40"/>
      <c r="H205" s="40"/>
      <c r="I205" s="25" t="s">
        <v>680</v>
      </c>
      <c r="J205" s="25" t="s">
        <v>543</v>
      </c>
      <c r="K205" s="25" t="s">
        <v>683</v>
      </c>
      <c r="L205" s="25" t="s">
        <v>896</v>
      </c>
    </row>
    <row r="206" spans="3:12" ht="21.95" customHeight="1">
      <c r="C206" s="40"/>
      <c r="D206" s="40"/>
      <c r="E206" s="79"/>
      <c r="F206" s="40"/>
      <c r="G206" s="40"/>
      <c r="H206" s="40"/>
      <c r="I206" s="25" t="s">
        <v>670</v>
      </c>
      <c r="J206" s="25" t="s">
        <v>543</v>
      </c>
      <c r="K206" s="25" t="s">
        <v>681</v>
      </c>
      <c r="L206" s="25" t="s">
        <v>897</v>
      </c>
    </row>
    <row r="207" spans="3:12" ht="21.95" customHeight="1">
      <c r="C207" s="40"/>
      <c r="D207" s="40"/>
      <c r="E207" s="79"/>
      <c r="F207" s="40"/>
      <c r="G207" s="40"/>
      <c r="H207" s="40"/>
      <c r="I207" s="25" t="s">
        <v>378</v>
      </c>
      <c r="J207" s="25" t="s">
        <v>421</v>
      </c>
      <c r="K207" s="25" t="s">
        <v>682</v>
      </c>
      <c r="L207" s="25" t="s">
        <v>898</v>
      </c>
    </row>
    <row r="208" spans="3:12" ht="21.95" customHeight="1">
      <c r="C208" s="40"/>
      <c r="D208" s="40"/>
      <c r="E208" s="79"/>
      <c r="F208" s="40"/>
      <c r="G208" s="40"/>
      <c r="H208" s="40"/>
      <c r="I208" s="25" t="s">
        <v>409</v>
      </c>
      <c r="J208" s="25" t="s">
        <v>421</v>
      </c>
      <c r="K208" s="25" t="s">
        <v>683</v>
      </c>
      <c r="L208" s="25" t="s">
        <v>899</v>
      </c>
    </row>
    <row r="209" spans="3:12" ht="21.95" customHeight="1">
      <c r="C209" s="40"/>
      <c r="D209" s="40"/>
      <c r="E209" s="79"/>
      <c r="F209" s="40"/>
      <c r="G209" s="40"/>
      <c r="H209" s="40"/>
      <c r="I209" s="25" t="s">
        <v>434</v>
      </c>
      <c r="J209" s="25" t="s">
        <v>421</v>
      </c>
      <c r="K209" s="25" t="s">
        <v>681</v>
      </c>
      <c r="L209" s="25" t="s">
        <v>900</v>
      </c>
    </row>
    <row r="210" spans="3:12" ht="21.95" customHeight="1">
      <c r="C210" s="40"/>
      <c r="D210" s="40"/>
      <c r="E210" s="79"/>
      <c r="F210" s="40"/>
      <c r="G210" s="40"/>
      <c r="H210" s="40"/>
      <c r="I210" s="25" t="s">
        <v>460</v>
      </c>
      <c r="J210" s="25" t="s">
        <v>408</v>
      </c>
      <c r="K210" s="25" t="s">
        <v>682</v>
      </c>
      <c r="L210" s="25" t="s">
        <v>901</v>
      </c>
    </row>
    <row r="211" spans="3:12" ht="21.95" customHeight="1">
      <c r="C211" s="40"/>
      <c r="D211" s="40"/>
      <c r="E211" s="79"/>
      <c r="F211" s="40"/>
      <c r="G211" s="40"/>
      <c r="H211" s="40"/>
      <c r="I211" s="25" t="s">
        <v>442</v>
      </c>
      <c r="J211" s="25" t="s">
        <v>408</v>
      </c>
      <c r="K211" s="25" t="s">
        <v>683</v>
      </c>
      <c r="L211" s="25" t="s">
        <v>902</v>
      </c>
    </row>
    <row r="212" spans="3:12" ht="21.95" customHeight="1">
      <c r="C212" s="40"/>
      <c r="D212" s="40"/>
      <c r="E212" s="79"/>
      <c r="F212" s="40"/>
      <c r="G212" s="40"/>
      <c r="H212" s="40"/>
      <c r="I212" s="25" t="s">
        <v>543</v>
      </c>
      <c r="J212" s="25" t="s">
        <v>408</v>
      </c>
      <c r="K212" s="25" t="s">
        <v>681</v>
      </c>
      <c r="L212" s="25" t="s">
        <v>903</v>
      </c>
    </row>
    <row r="213" spans="3:12" ht="21.95" customHeight="1">
      <c r="C213" s="40"/>
      <c r="D213" s="40"/>
      <c r="E213" s="79"/>
      <c r="F213" s="40"/>
      <c r="G213" s="40"/>
      <c r="H213" s="40"/>
      <c r="I213" s="25" t="s">
        <v>421</v>
      </c>
      <c r="J213" s="25" t="s">
        <v>544</v>
      </c>
      <c r="K213" s="25" t="s">
        <v>682</v>
      </c>
      <c r="L213" s="25" t="s">
        <v>904</v>
      </c>
    </row>
    <row r="214" spans="3:12" ht="21.95" customHeight="1">
      <c r="C214" s="40"/>
      <c r="D214" s="40"/>
      <c r="E214" s="79"/>
      <c r="F214" s="40"/>
      <c r="G214" s="40"/>
      <c r="H214" s="40"/>
      <c r="I214" s="25" t="s">
        <v>408</v>
      </c>
      <c r="J214" s="25" t="s">
        <v>544</v>
      </c>
      <c r="K214" s="25" t="s">
        <v>683</v>
      </c>
      <c r="L214" s="25" t="s">
        <v>905</v>
      </c>
    </row>
    <row r="215" spans="3:12" ht="21.95" customHeight="1">
      <c r="C215" s="40"/>
      <c r="D215" s="40"/>
      <c r="E215" s="79"/>
      <c r="F215" s="40"/>
      <c r="G215" s="40"/>
      <c r="H215" s="40"/>
      <c r="I215" s="25" t="s">
        <v>544</v>
      </c>
      <c r="J215" s="25" t="s">
        <v>544</v>
      </c>
      <c r="K215" s="25" t="s">
        <v>681</v>
      </c>
      <c r="L215" s="25" t="s">
        <v>906</v>
      </c>
    </row>
    <row r="216" spans="3:12" ht="21.95" customHeight="1">
      <c r="C216" s="40"/>
      <c r="D216" s="40" t="s">
        <v>907</v>
      </c>
      <c r="E216" s="40">
        <v>464</v>
      </c>
      <c r="F216" s="40">
        <v>1</v>
      </c>
      <c r="G216" s="40" t="s">
        <v>908</v>
      </c>
      <c r="H216" s="40"/>
      <c r="I216" s="24" t="s">
        <v>540</v>
      </c>
      <c r="J216" s="125" t="s">
        <v>541</v>
      </c>
      <c r="K216" s="125"/>
      <c r="L216" s="125"/>
    </row>
    <row r="217" spans="3:12" ht="21.95" customHeight="1">
      <c r="C217" s="40"/>
      <c r="D217" s="40"/>
      <c r="E217" s="40"/>
      <c r="F217" s="40"/>
      <c r="G217" s="40"/>
      <c r="H217" s="40"/>
      <c r="I217" s="25" t="s">
        <v>909</v>
      </c>
      <c r="J217" s="153" t="s">
        <v>649</v>
      </c>
      <c r="K217" s="153"/>
      <c r="L217" s="153"/>
    </row>
    <row r="218" spans="3:12" ht="74.25" customHeight="1">
      <c r="C218" s="40"/>
      <c r="D218" s="40"/>
      <c r="E218" s="40"/>
      <c r="F218" s="40"/>
      <c r="G218" s="40"/>
      <c r="H218" s="40"/>
      <c r="I218" s="4">
        <v>0</v>
      </c>
      <c r="J218" s="140" t="s">
        <v>910</v>
      </c>
      <c r="K218" s="121"/>
      <c r="L218" s="121"/>
    </row>
    <row r="219" spans="3:12" ht="21.95" customHeight="1">
      <c r="C219" s="40"/>
      <c r="D219" s="4" t="s">
        <v>911</v>
      </c>
      <c r="E219" s="15" t="s">
        <v>912</v>
      </c>
      <c r="F219" s="4">
        <v>29</v>
      </c>
      <c r="G219" s="40" t="s">
        <v>194</v>
      </c>
      <c r="H219" s="40"/>
      <c r="I219" s="153" t="s">
        <v>648</v>
      </c>
      <c r="J219" s="153"/>
      <c r="K219" s="153"/>
      <c r="L219" s="153"/>
    </row>
    <row r="220" spans="3:12" ht="21.95" customHeight="1">
      <c r="C220" s="40"/>
      <c r="D220" s="4" t="s">
        <v>913</v>
      </c>
      <c r="E220" s="15" t="s">
        <v>500</v>
      </c>
      <c r="F220" s="4">
        <v>2</v>
      </c>
      <c r="G220" s="40" t="s">
        <v>502</v>
      </c>
      <c r="H220" s="40"/>
      <c r="I220" s="154" t="s">
        <v>914</v>
      </c>
      <c r="J220" s="154"/>
      <c r="K220" s="154"/>
      <c r="L220" s="154"/>
    </row>
    <row r="221" spans="3:12" ht="21.95" customHeight="1">
      <c r="C221" s="40"/>
      <c r="D221" s="4" t="s">
        <v>913</v>
      </c>
      <c r="E221" s="15" t="s">
        <v>501</v>
      </c>
      <c r="F221" s="4">
        <v>16</v>
      </c>
      <c r="G221" s="40" t="s">
        <v>628</v>
      </c>
      <c r="H221" s="40"/>
      <c r="I221" s="154" t="s">
        <v>915</v>
      </c>
      <c r="J221" s="154"/>
      <c r="K221" s="154"/>
      <c r="L221" s="154"/>
    </row>
  </sheetData>
  <mergeCells count="234">
    <mergeCell ref="G113:H113"/>
    <mergeCell ref="I113:L113"/>
    <mergeCell ref="D98:D112"/>
    <mergeCell ref="E98:E112"/>
    <mergeCell ref="F98:F112"/>
    <mergeCell ref="G98:H112"/>
    <mergeCell ref="I98:L98"/>
    <mergeCell ref="D84:D97"/>
    <mergeCell ref="E84:E97"/>
    <mergeCell ref="F84:F97"/>
    <mergeCell ref="G84:H97"/>
    <mergeCell ref="I84:L84"/>
    <mergeCell ref="K69:L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I58:J58"/>
    <mergeCell ref="K58:L58"/>
    <mergeCell ref="I59:J59"/>
    <mergeCell ref="K59:L59"/>
    <mergeCell ref="I61:J61"/>
    <mergeCell ref="K61:L61"/>
    <mergeCell ref="I62:J62"/>
    <mergeCell ref="K62:L62"/>
    <mergeCell ref="D60:D64"/>
    <mergeCell ref="E60:E64"/>
    <mergeCell ref="F60:F64"/>
    <mergeCell ref="G60:H64"/>
    <mergeCell ref="I60:J60"/>
    <mergeCell ref="I63:J63"/>
    <mergeCell ref="K60:L60"/>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55:H59"/>
    <mergeCell ref="I55:J55"/>
    <mergeCell ref="K55:L55"/>
    <mergeCell ref="I56:J56"/>
    <mergeCell ref="K56:L56"/>
    <mergeCell ref="I57:J57"/>
    <mergeCell ref="K57:L57"/>
    <mergeCell ref="G48:H48"/>
    <mergeCell ref="I48:L48"/>
    <mergeCell ref="I49:L49"/>
    <mergeCell ref="G49:H49"/>
    <mergeCell ref="G33:H47"/>
    <mergeCell ref="F33:F47"/>
    <mergeCell ref="E33:E47"/>
    <mergeCell ref="D33:D47"/>
    <mergeCell ref="G32:H32"/>
    <mergeCell ref="I32:L32"/>
    <mergeCell ref="I33:L33"/>
    <mergeCell ref="G29:H29"/>
    <mergeCell ref="I29:L29"/>
    <mergeCell ref="G30:H30"/>
    <mergeCell ref="I30:L30"/>
    <mergeCell ref="G31:H31"/>
    <mergeCell ref="I31:L31"/>
    <mergeCell ref="I26:L26"/>
    <mergeCell ref="G26:H26"/>
    <mergeCell ref="G27:H27"/>
    <mergeCell ref="I27:L27"/>
    <mergeCell ref="G28:H28"/>
    <mergeCell ref="I28:L28"/>
    <mergeCell ref="D20:D25"/>
    <mergeCell ref="E13:L13"/>
    <mergeCell ref="E14:L14"/>
    <mergeCell ref="E15:L15"/>
    <mergeCell ref="E16:L16"/>
    <mergeCell ref="E17:L17"/>
    <mergeCell ref="E8:L8"/>
    <mergeCell ref="E9:L9"/>
    <mergeCell ref="E10:L10"/>
    <mergeCell ref="E11:L11"/>
    <mergeCell ref="E12:L12"/>
    <mergeCell ref="A2:A3"/>
    <mergeCell ref="E4:L4"/>
    <mergeCell ref="E5:L5"/>
    <mergeCell ref="E6:L6"/>
    <mergeCell ref="E7:L7"/>
    <mergeCell ref="I114:L114"/>
    <mergeCell ref="I115:J115"/>
    <mergeCell ref="K115:L115"/>
    <mergeCell ref="F114:F119"/>
    <mergeCell ref="E114:E119"/>
    <mergeCell ref="D114:D119"/>
    <mergeCell ref="J23:L23"/>
    <mergeCell ref="J24:L24"/>
    <mergeCell ref="J25:L25"/>
    <mergeCell ref="I20:L20"/>
    <mergeCell ref="G20:H25"/>
    <mergeCell ref="J22:L22"/>
    <mergeCell ref="J21:L21"/>
    <mergeCell ref="E18:L18"/>
    <mergeCell ref="C5:C18"/>
    <mergeCell ref="G19:H19"/>
    <mergeCell ref="I19:L19"/>
    <mergeCell ref="E20:E25"/>
    <mergeCell ref="F20:F25"/>
    <mergeCell ref="I116:J116"/>
    <mergeCell ref="K116:L116"/>
    <mergeCell ref="I117:J117"/>
    <mergeCell ref="K117:L117"/>
    <mergeCell ref="I118:J118"/>
    <mergeCell ref="K118:L118"/>
    <mergeCell ref="I119:J119"/>
    <mergeCell ref="K119:L119"/>
    <mergeCell ref="G114:H119"/>
    <mergeCell ref="D120:D125"/>
    <mergeCell ref="E120:E125"/>
    <mergeCell ref="F120:F125"/>
    <mergeCell ref="G120:H125"/>
    <mergeCell ref="I120:L120"/>
    <mergeCell ref="I121:J121"/>
    <mergeCell ref="K121:L121"/>
    <mergeCell ref="I122:J122"/>
    <mergeCell ref="K122:L122"/>
    <mergeCell ref="I123:J123"/>
    <mergeCell ref="K123:L123"/>
    <mergeCell ref="I124:J124"/>
    <mergeCell ref="K124:L124"/>
    <mergeCell ref="I125:J125"/>
    <mergeCell ref="K125:L125"/>
    <mergeCell ref="D126:D131"/>
    <mergeCell ref="E126:E131"/>
    <mergeCell ref="F126:F131"/>
    <mergeCell ref="G126:H131"/>
    <mergeCell ref="I126:L126"/>
    <mergeCell ref="I127:J127"/>
    <mergeCell ref="K127:L127"/>
    <mergeCell ref="I128:J128"/>
    <mergeCell ref="K128:L128"/>
    <mergeCell ref="I129:J129"/>
    <mergeCell ref="K129:L129"/>
    <mergeCell ref="I130:J130"/>
    <mergeCell ref="K130:L130"/>
    <mergeCell ref="I131:J131"/>
    <mergeCell ref="K131:L131"/>
    <mergeCell ref="D132:D137"/>
    <mergeCell ref="E132:E137"/>
    <mergeCell ref="F132:F137"/>
    <mergeCell ref="G132:H137"/>
    <mergeCell ref="I132:L132"/>
    <mergeCell ref="I133:J133"/>
    <mergeCell ref="K133:L133"/>
    <mergeCell ref="I134:J134"/>
    <mergeCell ref="K134:L134"/>
    <mergeCell ref="I135:J135"/>
    <mergeCell ref="K135:L135"/>
    <mergeCell ref="I136:J136"/>
    <mergeCell ref="K136:L136"/>
    <mergeCell ref="I137:J137"/>
    <mergeCell ref="K137:L137"/>
    <mergeCell ref="D138:D151"/>
    <mergeCell ref="E138:E151"/>
    <mergeCell ref="F138:F151"/>
    <mergeCell ref="G138:H151"/>
    <mergeCell ref="I138:L138"/>
    <mergeCell ref="D152:D165"/>
    <mergeCell ref="E152:E165"/>
    <mergeCell ref="F152:F165"/>
    <mergeCell ref="G152:H165"/>
    <mergeCell ref="I152:L152"/>
    <mergeCell ref="E183:E197"/>
    <mergeCell ref="D183:D197"/>
    <mergeCell ref="G198:H198"/>
    <mergeCell ref="I198:L198"/>
    <mergeCell ref="G199:H199"/>
    <mergeCell ref="I199:L199"/>
    <mergeCell ref="D166:D180"/>
    <mergeCell ref="E166:E180"/>
    <mergeCell ref="F166:F180"/>
    <mergeCell ref="G166:H180"/>
    <mergeCell ref="I166:L166"/>
    <mergeCell ref="G181:H181"/>
    <mergeCell ref="I181:L181"/>
    <mergeCell ref="G182:H182"/>
    <mergeCell ref="I182:L182"/>
    <mergeCell ref="C19:C221"/>
    <mergeCell ref="J217:L217"/>
    <mergeCell ref="J216:L216"/>
    <mergeCell ref="I219:L219"/>
    <mergeCell ref="J218:L218"/>
    <mergeCell ref="G216:H218"/>
    <mergeCell ref="F216:F218"/>
    <mergeCell ref="E216:E218"/>
    <mergeCell ref="D216:D218"/>
    <mergeCell ref="G219:H219"/>
    <mergeCell ref="G220:H220"/>
    <mergeCell ref="I220:L220"/>
    <mergeCell ref="G221:H221"/>
    <mergeCell ref="I221:L221"/>
    <mergeCell ref="G200:H200"/>
    <mergeCell ref="I200:L200"/>
    <mergeCell ref="I201:L201"/>
    <mergeCell ref="G201:H215"/>
    <mergeCell ref="F201:F215"/>
    <mergeCell ref="E201:E215"/>
    <mergeCell ref="D201:D215"/>
    <mergeCell ref="I183:L183"/>
    <mergeCell ref="G183:H197"/>
    <mergeCell ref="F183:F19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NVMe Pt.1</vt:lpstr>
      <vt:lpstr>NVMe Pt.2</vt:lpstr>
      <vt:lpstr>NVMe Pt.3</vt:lpstr>
      <vt:lpstr>NVMe Pt.4</vt:lpstr>
      <vt:lpstr>NVMe Pt.5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2025-06-16T08:37:53Z</dcterms:modified>
</cp:coreProperties>
</file>