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8_{DB4E75EE-1298-4A30-9C10-509B067F3E46}" xr6:coauthVersionLast="47" xr6:coauthVersionMax="47" xr10:uidLastSave="{00000000-0000-0000-0000-000000000000}"/>
  <bookViews>
    <workbookView xWindow="28680" yWindow="1140" windowWidth="29040" windowHeight="15720" activeTab="3" xr2:uid="{00000000-000D-0000-FFFF-FFFF00000000}"/>
  </bookViews>
  <sheets>
    <sheet name="NVMe Pt.1" sheetId="1" r:id="rId1"/>
    <sheet name="NVMe Pt.2" sheetId="2" r:id="rId2"/>
    <sheet name="NVMe Pt.3" sheetId="3" r:id="rId3"/>
    <sheet name="NVMe Pt.4"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6" l="1"/>
  <c r="B3" i="6"/>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<sst xmlns="http://schemas.openxmlformats.org/spreadsheetml/2006/main" count="820" uniqueCount="629">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</sst>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57">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5" borderId="1" xfId="0" applyFont="1" applyFill="1" applyBorder="1" applyAlignment="1">
      <alignment horizontal="left"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3" fillId="2" borderId="1" xfId="0" applyFont="1" applyFill="1" applyBorder="1" applyAlignment="1">
      <alignment horizontal="center" vertical="center"/>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0" borderId="0" xfId="0" applyFont="1" applyAlignment="1">
      <alignment horizontal="left" vertical="center"/>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1" xfId="0" applyFont="1" applyBorder="1" applyAlignment="1">
      <alignment horizontal="center" vertical="center"/>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1" xfId="0" applyFont="1" applyBorder="1">
      <alignment vertical="center"/>
    </xf>
    <xf numFmtId="0" fontId="4" fillId="0" borderId="0" xfId="0" applyFont="1">
      <alignment vertical="center"/>
    </xf>
    <xf numFmtId="0" fontId="4" fillId="0" borderId="1" xfId="0" applyFont="1" applyBorder="1" applyAlignment="1">
      <alignment horizontal="center" vertical="center" wrapText="1"/>
    </xf>
    <xf numFmtId="0" fontId="4" fillId="3" borderId="1" xfId="0" applyFont="1" applyFill="1" applyBorder="1">
      <alignment vertical="center"/>
    </xf>
    <xf numFmtId="0" fontId="4" fillId="0" borderId="1" xfId="0" applyFont="1" applyBorder="1" applyAlignment="1">
      <alignment vertical="center" wrapText="1"/>
    </xf>
    <xf numFmtId="0" fontId="4" fillId="3" borderId="1" xfId="0" applyFont="1" applyFill="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4" borderId="1" xfId="0" applyFont="1" applyFill="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2" xfId="0" applyNumberFormat="1" applyFont="1" applyBorder="1" applyAlignment="1">
      <alignment horizontal="left" vertical="center" wrapText="1"/>
    </xf>
    <xf numFmtId="49" fontId="4" fillId="0" borderId="14" xfId="0" applyNumberFormat="1" applyFont="1" applyBorder="1" applyAlignment="1">
      <alignment horizontal="center"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0" fontId="12" fillId="0" borderId="1" xfId="1" applyNumberFormat="1" applyFont="1" applyBorder="1" applyAlignment="1">
      <alignment horizontal="center" vertical="center"/>
    </xf>
    <xf numFmtId="0" fontId="4" fillId="0" borderId="14" xfId="0" applyFont="1" applyBorder="1">
      <alignment vertical="center"/>
    </xf>
    <xf numFmtId="49" fontId="4" fillId="3" borderId="1" xfId="0" applyNumberFormat="1" applyFont="1" applyFill="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0" fontId="4" fillId="8" borderId="1" xfId="0"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49" fontId="4" fillId="0" borderId="1" xfId="0" applyNumberFormat="1" applyFont="1" applyBorder="1" applyAlignment="1">
      <alignment horizontal="center" vertical="center" wrapText="1"/>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0" borderId="6" xfId="0" applyFont="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49" fontId="4" fillId="0" borderId="15"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topLeftCell="B1"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41" t="s">
        <v>1</v>
      </c>
      <c r="B2" s="12" t="str">
        <f>HYPERLINK("#C11", "Overview")</f>
        <v>Overview</v>
      </c>
    </row>
    <row r="3" spans="1:7" ht="24.95" customHeight="1">
      <c r="A3" s="41"/>
      <c r="B3" s="12" t="str">
        <f>HYPERLINK("#C14", "NVMe Reset Supported")</f>
        <v>NVMe Reset Supported</v>
      </c>
    </row>
    <row r="4" spans="1:7" ht="21.95" customHeight="1">
      <c r="A4" s="41"/>
      <c r="B4" s="12" t="str">
        <f>HYPERLINK("#C16", "NVMe Controller Configuration and Behaviour")</f>
        <v>NVMe Controller Configuration and Behaviour</v>
      </c>
    </row>
    <row r="5" spans="1:7" ht="21.95" customHeight="1">
      <c r="A5" s="41"/>
      <c r="B5" s="12" t="str">
        <f>HYPERLINK("#C36", "NVMe Admin Command Set")</f>
        <v>NVMe Admin Command Set</v>
      </c>
    </row>
    <row r="6" spans="1:7" ht="21.95" customHeight="1">
      <c r="A6" s="41"/>
      <c r="B6" s="12" t="str">
        <f>HYPERLINK("#C61", "Namespace Management/Attachment Commands")</f>
        <v>Namespace Management/Attachment Commands</v>
      </c>
    </row>
    <row r="7" spans="1:7" ht="21.95" customHeight="1">
      <c r="A7" s="41"/>
      <c r="B7" s="12" t="str">
        <f>HYPERLINK("#C75", "Namespace Utilization(NUSE)")</f>
        <v>Namespace Utilization(NUSE)</v>
      </c>
    </row>
    <row r="8" spans="1:7" ht="21.95" customHeight="1">
      <c r="A8" s="41"/>
      <c r="B8" s="12" t="str">
        <f>HYPERLINK("#C76", "UUID for DSSD Specific Information")</f>
        <v>UUID for DSSD Specific Information</v>
      </c>
    </row>
    <row r="9" spans="1:7" ht="21.95" customHeight="1">
      <c r="A9" s="41"/>
      <c r="B9" s="12" t="str">
        <f>HYPERLINK("#C82", "NVMe I/O Commend Set")</f>
        <v>NVMe I/O Commend Set</v>
      </c>
    </row>
    <row r="10" spans="1:7" ht="21.95" customHeight="1">
      <c r="C10" s="3" t="s">
        <v>1</v>
      </c>
      <c r="D10" s="3" t="s">
        <v>2</v>
      </c>
      <c r="E10" s="36" t="s">
        <v>11</v>
      </c>
      <c r="F10" s="36"/>
      <c r="G10" s="36"/>
    </row>
    <row r="11" spans="1:7" ht="21.95" customHeight="1">
      <c r="C11" s="27" t="s">
        <v>3</v>
      </c>
      <c r="D11" s="8" t="s">
        <v>4</v>
      </c>
      <c r="E11" s="28" t="s">
        <v>12</v>
      </c>
      <c r="F11" s="28"/>
      <c r="G11" s="28"/>
    </row>
    <row r="12" spans="1:7" ht="21.95" customHeight="1">
      <c r="C12" s="27"/>
      <c r="D12" s="8" t="s">
        <v>5</v>
      </c>
      <c r="E12" s="28"/>
      <c r="F12" s="28"/>
      <c r="G12" s="28"/>
    </row>
    <row r="13" spans="1:7" ht="21.95" customHeight="1">
      <c r="C13" s="27"/>
      <c r="D13" s="9" t="s">
        <v>6</v>
      </c>
      <c r="E13" s="22" t="s">
        <v>13</v>
      </c>
      <c r="F13" s="23"/>
      <c r="G13" s="24"/>
    </row>
    <row r="14" spans="1:7" ht="16.5" customHeight="1">
      <c r="C14" s="25" t="s">
        <v>7</v>
      </c>
      <c r="D14" s="6" t="s">
        <v>8</v>
      </c>
      <c r="E14" s="37" t="s">
        <v>14</v>
      </c>
      <c r="F14" s="38"/>
      <c r="G14" s="39"/>
    </row>
    <row r="15" spans="1:7" ht="16.5" customHeight="1">
      <c r="C15" s="25"/>
      <c r="D15" s="6" t="s">
        <v>9</v>
      </c>
      <c r="E15" s="37" t="s">
        <v>15</v>
      </c>
      <c r="F15" s="38"/>
      <c r="G15" s="39"/>
    </row>
    <row r="16" spans="1:7" ht="21.95" customHeight="1">
      <c r="C16" s="26" t="s">
        <v>10</v>
      </c>
      <c r="D16" s="9" t="str">
        <f t="shared" ref="D16:D35" si="0">"NVMe-CFG-" &amp; ROW() - 15</f>
        <v>NVMe-CFG-1</v>
      </c>
      <c r="E16" s="22" t="s">
        <v>16</v>
      </c>
      <c r="F16" s="23"/>
      <c r="G16" s="24"/>
    </row>
    <row r="17" spans="3:7" ht="21.95" customHeight="1">
      <c r="C17" s="26"/>
      <c r="D17" s="9" t="str">
        <f t="shared" si="0"/>
        <v>NVMe-CFG-2</v>
      </c>
      <c r="E17" s="22" t="s">
        <v>17</v>
      </c>
      <c r="F17" s="23"/>
      <c r="G17" s="24"/>
    </row>
    <row r="18" spans="3:7" ht="21.95" customHeight="1">
      <c r="C18" s="26"/>
      <c r="D18" s="9" t="str">
        <f t="shared" si="0"/>
        <v>NVMe-CFG-3</v>
      </c>
      <c r="E18" s="22" t="s">
        <v>18</v>
      </c>
      <c r="F18" s="23"/>
      <c r="G18" s="24"/>
    </row>
    <row r="19" spans="3:7" ht="21.95" customHeight="1">
      <c r="C19" s="26"/>
      <c r="D19" s="9" t="str">
        <f t="shared" si="0"/>
        <v>NVMe-CFG-4</v>
      </c>
      <c r="E19" s="22" t="s">
        <v>19</v>
      </c>
      <c r="F19" s="23"/>
      <c r="G19" s="24"/>
    </row>
    <row r="20" spans="3:7" ht="21.95" customHeight="1">
      <c r="C20" s="26"/>
      <c r="D20" s="9" t="str">
        <f t="shared" si="0"/>
        <v>NVMe-CFG-5</v>
      </c>
      <c r="E20" s="22" t="s">
        <v>20</v>
      </c>
      <c r="F20" s="23"/>
      <c r="G20" s="24"/>
    </row>
    <row r="21" spans="3:7" ht="21.95" customHeight="1">
      <c r="C21" s="26"/>
      <c r="D21" s="9" t="str">
        <f t="shared" si="0"/>
        <v>NVMe-CFG-6</v>
      </c>
      <c r="E21" s="22" t="s">
        <v>21</v>
      </c>
      <c r="F21" s="23"/>
      <c r="G21" s="24"/>
    </row>
    <row r="22" spans="3:7" ht="21.95" customHeight="1">
      <c r="C22" s="26"/>
      <c r="D22" s="9" t="str">
        <f t="shared" si="0"/>
        <v>NVMe-CFG-7</v>
      </c>
      <c r="E22" s="22" t="s">
        <v>22</v>
      </c>
      <c r="F22" s="23"/>
      <c r="G22" s="24"/>
    </row>
    <row r="23" spans="3:7" ht="44.1" customHeight="1">
      <c r="C23" s="26"/>
      <c r="D23" s="9" t="str">
        <f t="shared" si="0"/>
        <v>NVMe-CFG-8</v>
      </c>
      <c r="E23" s="28" t="s">
        <v>62</v>
      </c>
      <c r="F23" s="28"/>
      <c r="G23" s="28"/>
    </row>
    <row r="24" spans="3:7" ht="24.95" customHeight="1">
      <c r="C24" s="26"/>
      <c r="D24" s="9" t="str">
        <f t="shared" si="0"/>
        <v>NVMe-CFG-9</v>
      </c>
      <c r="E24" s="22" t="s">
        <v>23</v>
      </c>
      <c r="F24" s="23"/>
      <c r="G24" s="24"/>
    </row>
    <row r="25" spans="3:7" ht="24.95" customHeight="1">
      <c r="C25" s="26"/>
      <c r="D25" s="9" t="str">
        <f t="shared" si="0"/>
        <v>NVMe-CFG-10</v>
      </c>
      <c r="E25" s="29" t="s">
        <v>24</v>
      </c>
      <c r="F25" s="29"/>
      <c r="G25" s="29"/>
    </row>
    <row r="26" spans="3:7" ht="44.1" customHeight="1">
      <c r="C26" s="26"/>
      <c r="D26" s="9" t="str">
        <f t="shared" si="0"/>
        <v>NVMe-CFG-11</v>
      </c>
      <c r="E26" s="28" t="s">
        <v>25</v>
      </c>
      <c r="F26" s="28"/>
      <c r="G26" s="28"/>
    </row>
    <row r="27" spans="3:7" ht="24.95" customHeight="1">
      <c r="C27" s="26"/>
      <c r="D27" s="9" t="str">
        <f t="shared" si="0"/>
        <v>NVMe-CFG-12</v>
      </c>
      <c r="E27" s="29" t="s">
        <v>26</v>
      </c>
      <c r="F27" s="29"/>
      <c r="G27" s="29"/>
    </row>
    <row r="28" spans="3:7" ht="24.95" customHeight="1">
      <c r="C28" s="26"/>
      <c r="D28" s="9" t="str">
        <f t="shared" si="0"/>
        <v>NVMe-CFG-13</v>
      </c>
      <c r="E28" s="29" t="s">
        <v>27</v>
      </c>
      <c r="F28" s="29"/>
      <c r="G28" s="29"/>
    </row>
    <row r="29" spans="3:7" ht="24.95" customHeight="1">
      <c r="C29" s="26"/>
      <c r="D29" s="9" t="str">
        <f t="shared" si="0"/>
        <v>NVMe-CFG-14</v>
      </c>
      <c r="E29" s="29" t="s">
        <v>28</v>
      </c>
      <c r="F29" s="29"/>
      <c r="G29" s="29"/>
    </row>
    <row r="30" spans="3:7" ht="24.95" customHeight="1">
      <c r="C30" s="26"/>
      <c r="D30" s="9" t="str">
        <f t="shared" si="0"/>
        <v>NVMe-CFG-15</v>
      </c>
      <c r="E30" s="29" t="s">
        <v>29</v>
      </c>
      <c r="F30" s="29"/>
      <c r="G30" s="29"/>
    </row>
    <row r="31" spans="3:7" ht="24.95" customHeight="1">
      <c r="C31" s="26"/>
      <c r="D31" s="9" t="str">
        <f t="shared" si="0"/>
        <v>NVMe-CFG-16</v>
      </c>
      <c r="E31" s="29" t="s">
        <v>30</v>
      </c>
      <c r="F31" s="29"/>
      <c r="G31" s="29"/>
    </row>
    <row r="32" spans="3:7" ht="24.95" customHeight="1">
      <c r="C32" s="26"/>
      <c r="D32" s="9" t="str">
        <f t="shared" si="0"/>
        <v>NVMe-CFG-17</v>
      </c>
      <c r="E32" s="29" t="s">
        <v>31</v>
      </c>
      <c r="F32" s="29"/>
      <c r="G32" s="29"/>
    </row>
    <row r="33" spans="3:7" ht="24.95" customHeight="1">
      <c r="C33" s="26"/>
      <c r="D33" s="9" t="str">
        <f t="shared" si="0"/>
        <v>NVMe-CFG-18</v>
      </c>
      <c r="E33" s="29" t="s">
        <v>32</v>
      </c>
      <c r="F33" s="29"/>
      <c r="G33" s="29"/>
    </row>
    <row r="34" spans="3:7" ht="24.95" customHeight="1">
      <c r="C34" s="26"/>
      <c r="D34" s="9" t="str">
        <f t="shared" si="0"/>
        <v>NVMe-CFG-19</v>
      </c>
      <c r="E34" s="29" t="s">
        <v>33</v>
      </c>
      <c r="F34" s="29"/>
      <c r="G34" s="29"/>
    </row>
    <row r="35" spans="3:7" ht="24.95" customHeight="1">
      <c r="C35" s="26"/>
      <c r="D35" s="9" t="str">
        <f t="shared" si="0"/>
        <v>NVMe-CFG-20</v>
      </c>
      <c r="E35" s="29" t="s">
        <v>34</v>
      </c>
      <c r="F35" s="29"/>
      <c r="G35" s="29"/>
    </row>
    <row r="36" spans="3:7" ht="24.95" customHeight="1">
      <c r="C36" s="25" t="s">
        <v>35</v>
      </c>
      <c r="D36" s="6" t="b">
        <f>'NVMe Pt.2'!D9="NVMe-AD-" &amp; ROW() - 35</f>
        <v>0</v>
      </c>
      <c r="E36" s="30" t="s">
        <v>36</v>
      </c>
      <c r="F36" s="30"/>
      <c r="G36" s="30"/>
    </row>
    <row r="37" spans="3:7" ht="60" customHeight="1">
      <c r="C37" s="25"/>
      <c r="D37" s="6" t="str">
        <f t="shared" ref="D37:D60" si="1">"NVMe-AD-" &amp; ROW() - 35</f>
        <v>NVMe-AD-2</v>
      </c>
      <c r="E37" s="31" t="s">
        <v>63</v>
      </c>
      <c r="F37" s="31"/>
      <c r="G37" s="31"/>
    </row>
    <row r="38" spans="3:7" ht="24.95" customHeight="1">
      <c r="C38" s="25"/>
      <c r="D38" s="6" t="str">
        <f t="shared" si="1"/>
        <v>NVMe-AD-3</v>
      </c>
      <c r="E38" s="30" t="s">
        <v>38</v>
      </c>
      <c r="F38" s="30"/>
      <c r="G38" s="30"/>
    </row>
    <row r="39" spans="3:7" ht="24.95" customHeight="1">
      <c r="C39" s="25"/>
      <c r="D39" s="6" t="str">
        <f t="shared" si="1"/>
        <v>NVMe-AD-4</v>
      </c>
      <c r="E39" s="30" t="s">
        <v>37</v>
      </c>
      <c r="F39" s="30"/>
      <c r="G39" s="30"/>
    </row>
    <row r="40" spans="3:7" ht="24.95" customHeight="1">
      <c r="C40" s="25"/>
      <c r="D40" s="6" t="str">
        <f t="shared" si="1"/>
        <v>NVMe-AD-5</v>
      </c>
      <c r="E40" s="30" t="s">
        <v>39</v>
      </c>
      <c r="F40" s="30"/>
      <c r="G40" s="30"/>
    </row>
    <row r="41" spans="3:7" ht="60" customHeight="1">
      <c r="C41" s="25"/>
      <c r="D41" s="6" t="str">
        <f t="shared" si="1"/>
        <v>NVMe-AD-6</v>
      </c>
      <c r="E41" s="31" t="s">
        <v>40</v>
      </c>
      <c r="F41" s="31"/>
      <c r="G41" s="31"/>
    </row>
    <row r="42" spans="3:7" ht="24.95" customHeight="1">
      <c r="C42" s="25"/>
      <c r="D42" s="6" t="str">
        <f t="shared" si="1"/>
        <v>NVMe-AD-7</v>
      </c>
      <c r="E42" s="30" t="s">
        <v>41</v>
      </c>
      <c r="F42" s="30"/>
      <c r="G42" s="30"/>
    </row>
    <row r="43" spans="3:7" ht="81" customHeight="1">
      <c r="C43" s="25"/>
      <c r="D43" s="6" t="str">
        <f t="shared" si="1"/>
        <v>NVMe-AD-8</v>
      </c>
      <c r="E43" s="31" t="s">
        <v>61</v>
      </c>
      <c r="F43" s="31"/>
      <c r="G43" s="31"/>
    </row>
    <row r="44" spans="3:7" ht="24.95" customHeight="1">
      <c r="C44" s="25"/>
      <c r="D44" s="6" t="str">
        <f t="shared" si="1"/>
        <v>NVMe-AD-9</v>
      </c>
      <c r="E44" s="30" t="s">
        <v>43</v>
      </c>
      <c r="F44" s="30"/>
      <c r="G44" s="30"/>
    </row>
    <row r="45" spans="3:7" ht="24.95" customHeight="1">
      <c r="C45" s="25"/>
      <c r="D45" s="6" t="str">
        <f t="shared" si="1"/>
        <v>NVMe-AD-10</v>
      </c>
      <c r="E45" s="30" t="s">
        <v>42</v>
      </c>
      <c r="F45" s="30"/>
      <c r="G45" s="30"/>
    </row>
    <row r="46" spans="3:7" ht="24.95" customHeight="1">
      <c r="C46" s="25"/>
      <c r="D46" s="6" t="str">
        <f t="shared" si="1"/>
        <v>NVMe-AD-11</v>
      </c>
      <c r="E46" s="30" t="s">
        <v>44</v>
      </c>
      <c r="F46" s="30"/>
      <c r="G46" s="30"/>
    </row>
    <row r="47" spans="3:7" ht="24.95" customHeight="1">
      <c r="C47" s="25"/>
      <c r="D47" s="6" t="str">
        <f t="shared" si="1"/>
        <v>NVMe-AD-12</v>
      </c>
      <c r="E47" s="30" t="s">
        <v>45</v>
      </c>
      <c r="F47" s="30"/>
      <c r="G47" s="30"/>
    </row>
    <row r="48" spans="3:7" ht="24.95" customHeight="1">
      <c r="C48" s="25"/>
      <c r="D48" s="6" t="str">
        <f t="shared" si="1"/>
        <v>NVMe-AD-13</v>
      </c>
      <c r="E48" s="30" t="s">
        <v>47</v>
      </c>
      <c r="F48" s="30"/>
      <c r="G48" s="30"/>
    </row>
    <row r="49" spans="3:7" ht="24.95" customHeight="1">
      <c r="C49" s="25"/>
      <c r="D49" s="6" t="str">
        <f t="shared" si="1"/>
        <v>NVMe-AD-14</v>
      </c>
      <c r="E49" s="30" t="s">
        <v>48</v>
      </c>
      <c r="F49" s="30"/>
      <c r="G49" s="30"/>
    </row>
    <row r="50" spans="3:7" ht="24.95" customHeight="1">
      <c r="C50" s="25"/>
      <c r="D50" s="6" t="str">
        <f t="shared" si="1"/>
        <v>NVMe-AD-15</v>
      </c>
      <c r="E50" s="30" t="s">
        <v>49</v>
      </c>
      <c r="F50" s="30"/>
      <c r="G50" s="30"/>
    </row>
    <row r="51" spans="3:7" ht="24.95" customHeight="1">
      <c r="C51" s="25"/>
      <c r="D51" s="6" t="str">
        <f t="shared" si="1"/>
        <v>NVMe-AD-16</v>
      </c>
      <c r="E51" s="30" t="s">
        <v>50</v>
      </c>
      <c r="F51" s="30"/>
      <c r="G51" s="30"/>
    </row>
    <row r="52" spans="3:7" ht="35.1" customHeight="1">
      <c r="C52" s="25"/>
      <c r="D52" s="6" t="str">
        <f t="shared" si="1"/>
        <v>NVMe-AD-17</v>
      </c>
      <c r="E52" s="31" t="s">
        <v>58</v>
      </c>
      <c r="F52" s="31"/>
      <c r="G52" s="31"/>
    </row>
    <row r="53" spans="3:7" ht="24.95" customHeight="1">
      <c r="C53" s="25"/>
      <c r="D53" s="6" t="str">
        <f t="shared" si="1"/>
        <v>NVMe-AD-18</v>
      </c>
      <c r="E53" s="30" t="s">
        <v>51</v>
      </c>
      <c r="F53" s="30"/>
      <c r="G53" s="30"/>
    </row>
    <row r="54" spans="3:7" ht="45" customHeight="1">
      <c r="C54" s="25"/>
      <c r="D54" s="6" t="str">
        <f t="shared" si="1"/>
        <v>NVMe-AD-19</v>
      </c>
      <c r="E54" s="31" t="s">
        <v>60</v>
      </c>
      <c r="F54" s="31"/>
      <c r="G54" s="31"/>
    </row>
    <row r="55" spans="3:7" ht="24.95" customHeight="1">
      <c r="C55" s="25"/>
      <c r="D55" s="6" t="str">
        <f t="shared" si="1"/>
        <v>NVMe-AD-20</v>
      </c>
      <c r="E55" s="30" t="s">
        <v>46</v>
      </c>
      <c r="F55" s="30"/>
      <c r="G55" s="30"/>
    </row>
    <row r="56" spans="3:7" ht="45" customHeight="1">
      <c r="C56" s="25"/>
      <c r="D56" s="6" t="str">
        <f t="shared" si="1"/>
        <v>NVMe-AD-21</v>
      </c>
      <c r="E56" s="31" t="s">
        <v>57</v>
      </c>
      <c r="F56" s="31"/>
      <c r="G56" s="31"/>
    </row>
    <row r="57" spans="3:7" ht="45" customHeight="1">
      <c r="C57" s="25"/>
      <c r="D57" s="6" t="str">
        <f t="shared" si="1"/>
        <v>NVMe-AD-22</v>
      </c>
      <c r="E57" s="31" t="s">
        <v>59</v>
      </c>
      <c r="F57" s="31"/>
      <c r="G57" s="31"/>
    </row>
    <row r="58" spans="3:7" ht="24.95" customHeight="1">
      <c r="C58" s="25"/>
      <c r="D58" s="6" t="str">
        <f t="shared" si="1"/>
        <v>NVMe-AD-23</v>
      </c>
      <c r="E58" s="30" t="s">
        <v>53</v>
      </c>
      <c r="F58" s="30"/>
      <c r="G58" s="30"/>
    </row>
    <row r="59" spans="3:7" ht="24.95" customHeight="1">
      <c r="C59" s="25"/>
      <c r="D59" s="6" t="str">
        <f t="shared" si="1"/>
        <v>NVMe-AD-24</v>
      </c>
      <c r="E59" s="30" t="s">
        <v>52</v>
      </c>
      <c r="F59" s="30"/>
      <c r="G59" s="30"/>
    </row>
    <row r="60" spans="3:7" ht="24.95" customHeight="1">
      <c r="C60" s="25"/>
      <c r="D60" s="6" t="str">
        <f t="shared" si="1"/>
        <v>NVMe-AD-25</v>
      </c>
      <c r="E60" s="30" t="s">
        <v>54</v>
      </c>
      <c r="F60" s="30"/>
      <c r="G60" s="30"/>
    </row>
    <row r="61" spans="3:7" ht="24.95" customHeight="1">
      <c r="C61" s="26" t="s">
        <v>55</v>
      </c>
      <c r="D61" s="9" t="s">
        <v>56</v>
      </c>
      <c r="E61" s="29" t="s">
        <v>66</v>
      </c>
      <c r="F61" s="29"/>
      <c r="G61" s="29"/>
    </row>
    <row r="62" spans="3:7" ht="24.95" customHeight="1">
      <c r="C62" s="26"/>
      <c r="D62" s="9" t="s">
        <v>64</v>
      </c>
      <c r="E62" s="29" t="s">
        <v>67</v>
      </c>
      <c r="F62" s="29"/>
      <c r="G62" s="29"/>
    </row>
    <row r="63" spans="3:7" ht="24.95" customHeight="1">
      <c r="C63" s="26"/>
      <c r="D63" s="9" t="s">
        <v>65</v>
      </c>
      <c r="E63" s="29" t="s">
        <v>68</v>
      </c>
      <c r="F63" s="29"/>
      <c r="G63" s="29"/>
    </row>
    <row r="64" spans="3:7" ht="24.95" customHeight="1">
      <c r="C64" s="26"/>
      <c r="D64" s="9" t="s">
        <v>69</v>
      </c>
      <c r="E64" s="29" t="s">
        <v>70</v>
      </c>
      <c r="F64" s="29"/>
      <c r="G64" s="29"/>
    </row>
    <row r="65" spans="3:7" ht="24.95" customHeight="1">
      <c r="C65" s="26"/>
      <c r="D65" s="34" t="s">
        <v>71</v>
      </c>
      <c r="E65" s="42" t="s">
        <v>113</v>
      </c>
      <c r="F65" s="7" t="s">
        <v>74</v>
      </c>
      <c r="G65" s="7" t="s">
        <v>82</v>
      </c>
    </row>
    <row r="66" spans="3:7" ht="20.100000000000001" customHeight="1">
      <c r="C66" s="26"/>
      <c r="D66" s="34"/>
      <c r="E66" s="43"/>
      <c r="F66" s="4" t="s">
        <v>75</v>
      </c>
      <c r="G66" s="4">
        <v>16</v>
      </c>
    </row>
    <row r="67" spans="3:7" ht="20.100000000000001" customHeight="1">
      <c r="C67" s="26"/>
      <c r="D67" s="34"/>
      <c r="E67" s="43"/>
      <c r="F67" s="4" t="s">
        <v>76</v>
      </c>
      <c r="G67" s="4">
        <v>32</v>
      </c>
    </row>
    <row r="68" spans="3:7" ht="20.100000000000001" customHeight="1">
      <c r="C68" s="26"/>
      <c r="D68" s="34"/>
      <c r="E68" s="43"/>
      <c r="F68" s="4" t="s">
        <v>77</v>
      </c>
      <c r="G68" s="4">
        <v>48</v>
      </c>
    </row>
    <row r="69" spans="3:7" ht="20.100000000000001" customHeight="1">
      <c r="C69" s="26"/>
      <c r="D69" s="34"/>
      <c r="E69" s="43"/>
      <c r="F69" s="4" t="s">
        <v>78</v>
      </c>
      <c r="G69" s="4">
        <v>64</v>
      </c>
    </row>
    <row r="70" spans="3:7" ht="20.100000000000001" customHeight="1">
      <c r="C70" s="26"/>
      <c r="D70" s="34"/>
      <c r="E70" s="43"/>
      <c r="F70" s="4" t="s">
        <v>79</v>
      </c>
      <c r="G70" s="4" t="s">
        <v>79</v>
      </c>
    </row>
    <row r="71" spans="3:7" ht="20.100000000000001" customHeight="1">
      <c r="C71" s="26"/>
      <c r="D71" s="35"/>
      <c r="E71" s="44"/>
      <c r="F71" s="4" t="s">
        <v>80</v>
      </c>
      <c r="G71" s="4">
        <v>128</v>
      </c>
    </row>
    <row r="72" spans="3:7" ht="24.95" customHeight="1">
      <c r="C72" s="26"/>
      <c r="D72" s="9" t="s">
        <v>72</v>
      </c>
      <c r="E72" s="22" t="s">
        <v>81</v>
      </c>
      <c r="F72" s="23"/>
      <c r="G72" s="24"/>
    </row>
    <row r="73" spans="3:7" ht="24.95" customHeight="1">
      <c r="C73" s="26"/>
      <c r="D73" s="9" t="s">
        <v>73</v>
      </c>
      <c r="E73" s="22" t="s">
        <v>83</v>
      </c>
      <c r="F73" s="23"/>
      <c r="G73" s="24"/>
    </row>
    <row r="74" spans="3:7" ht="99" customHeight="1">
      <c r="C74" s="6" t="s">
        <v>84</v>
      </c>
      <c r="D74" s="6" t="s">
        <v>85</v>
      </c>
      <c r="E74" s="31" t="s">
        <v>86</v>
      </c>
      <c r="F74" s="30"/>
      <c r="G74" s="30"/>
    </row>
    <row r="75" spans="3:7" ht="24.95" customHeight="1">
      <c r="C75" s="48" t="s">
        <v>87</v>
      </c>
      <c r="D75" s="4" t="s">
        <v>88</v>
      </c>
      <c r="E75" s="32" t="s">
        <v>92</v>
      </c>
      <c r="F75" s="32"/>
      <c r="G75" s="32"/>
    </row>
    <row r="76" spans="3:7" ht="24.95" customHeight="1">
      <c r="C76" s="48"/>
      <c r="D76" s="4" t="s">
        <v>90</v>
      </c>
      <c r="E76" s="32" t="s">
        <v>89</v>
      </c>
      <c r="F76" s="32"/>
      <c r="G76" s="32"/>
    </row>
    <row r="77" spans="3:7" ht="56.25" customHeight="1">
      <c r="C77" s="48"/>
      <c r="D77" s="4" t="s">
        <v>91</v>
      </c>
      <c r="E77" s="33" t="s">
        <v>93</v>
      </c>
      <c r="F77" s="32"/>
      <c r="G77" s="32"/>
    </row>
    <row r="78" spans="3:7" ht="24.95" customHeight="1">
      <c r="C78" s="48"/>
      <c r="D78" s="4" t="s">
        <v>94</v>
      </c>
      <c r="E78" s="32" t="s">
        <v>98</v>
      </c>
      <c r="F78" s="32"/>
      <c r="G78" s="32"/>
    </row>
    <row r="79" spans="3:7" ht="54" customHeight="1">
      <c r="C79" s="48"/>
      <c r="D79" s="4" t="s">
        <v>95</v>
      </c>
      <c r="E79" s="33" t="s">
        <v>99</v>
      </c>
      <c r="F79" s="32"/>
      <c r="G79" s="32"/>
    </row>
    <row r="80" spans="3:7" ht="24.95" customHeight="1">
      <c r="C80" s="48"/>
      <c r="D80" s="4" t="s">
        <v>96</v>
      </c>
      <c r="E80" s="32" t="s">
        <v>97</v>
      </c>
      <c r="F80" s="32"/>
      <c r="G80" s="32"/>
    </row>
    <row r="81" spans="3:7" ht="24.95" customHeight="1">
      <c r="C81" s="45" t="s">
        <v>100</v>
      </c>
      <c r="D81" s="6" t="str">
        <f>"NVMe-IO-" &amp; ROW() - 80</f>
        <v>NVMe-IO-1</v>
      </c>
      <c r="E81" s="30" t="s">
        <v>101</v>
      </c>
      <c r="F81" s="30"/>
      <c r="G81" s="30"/>
    </row>
    <row r="82" spans="3:7" ht="24.95" customHeight="1">
      <c r="C82" s="46"/>
      <c r="D82" s="6" t="str">
        <f>"NVMe-IO-" &amp; ROW() - 80</f>
        <v>NVMe-IO-2</v>
      </c>
      <c r="E82" s="30" t="s">
        <v>102</v>
      </c>
      <c r="F82" s="30"/>
      <c r="G82" s="30"/>
    </row>
    <row r="83" spans="3:7" ht="73.5" customHeight="1">
      <c r="C83" s="46"/>
      <c r="D83" s="6" t="str">
        <f>"NVMe-IO-" &amp; ROW() - 80</f>
        <v>NVMe-IO-3</v>
      </c>
      <c r="E83" s="31" t="s">
        <v>103</v>
      </c>
      <c r="F83" s="30"/>
      <c r="G83" s="30"/>
    </row>
    <row r="84" spans="3:7" ht="52.5" customHeight="1">
      <c r="C84" s="46"/>
      <c r="D84" s="6" t="str">
        <f>"NVMe-IO-" &amp; ROW() - 80</f>
        <v>NVMe-IO-4</v>
      </c>
      <c r="E84" s="31" t="s">
        <v>104</v>
      </c>
      <c r="F84" s="30"/>
      <c r="G84" s="30"/>
    </row>
    <row r="85" spans="3:7" ht="24.95" customHeight="1">
      <c r="C85" s="46"/>
      <c r="D85" s="25" t="str">
        <f>"NVMe-IO-" &amp; ROW() - 80</f>
        <v>NVMe-IO-5</v>
      </c>
      <c r="E85" s="30" t="s">
        <v>106</v>
      </c>
      <c r="F85" s="30"/>
      <c r="G85" s="30"/>
    </row>
    <row r="86" spans="3:7" ht="24.95" customHeight="1">
      <c r="C86" s="46"/>
      <c r="D86" s="25"/>
      <c r="E86" s="7" t="s">
        <v>107</v>
      </c>
      <c r="F86" s="7" t="s">
        <v>108</v>
      </c>
      <c r="G86" s="7" t="s">
        <v>109</v>
      </c>
    </row>
    <row r="87" spans="3:7" ht="24.95" customHeight="1">
      <c r="C87" s="46"/>
      <c r="D87" s="25"/>
      <c r="E87" s="9" t="s">
        <v>110</v>
      </c>
      <c r="F87" s="9" t="s">
        <v>110</v>
      </c>
      <c r="G87" s="26" t="s">
        <v>112</v>
      </c>
    </row>
    <row r="88" spans="3:7" ht="24.95" customHeight="1">
      <c r="C88" s="46"/>
      <c r="D88" s="25"/>
      <c r="E88" s="9" t="s">
        <v>110</v>
      </c>
      <c r="F88" s="9" t="s">
        <v>111</v>
      </c>
      <c r="G88" s="27"/>
    </row>
    <row r="89" spans="3:7" ht="24.95" customHeight="1">
      <c r="C89" s="46"/>
      <c r="D89" s="25"/>
      <c r="E89" s="9" t="s">
        <v>111</v>
      </c>
      <c r="F89" s="9" t="s">
        <v>111</v>
      </c>
      <c r="G89" s="27"/>
    </row>
    <row r="90" spans="3:7" ht="24.95" customHeight="1">
      <c r="C90" s="46"/>
      <c r="D90" s="25"/>
      <c r="E90" s="9" t="s">
        <v>111</v>
      </c>
      <c r="F90" s="9" t="s">
        <v>110</v>
      </c>
      <c r="G90" s="9" t="str">
        <f>"見 " &amp; HYPERLINK("#C91", "NVMe-IO-6")</f>
        <v>見 NVMe-IO-6</v>
      </c>
    </row>
    <row r="91" spans="3:7" ht="46.5" customHeight="1">
      <c r="C91" s="46"/>
      <c r="D91" s="6" t="str">
        <f t="shared" ref="D91:D99" si="2">"NVMe-IO-" &amp; ROW() - 85</f>
        <v>NVMe-IO-6</v>
      </c>
      <c r="E91" s="31" t="s">
        <v>114</v>
      </c>
      <c r="F91" s="30"/>
      <c r="G91" s="30"/>
    </row>
    <row r="92" spans="3:7" ht="39.75" customHeight="1">
      <c r="C92" s="46"/>
      <c r="D92" s="6" t="str">
        <f t="shared" si="2"/>
        <v>NVMe-IO-7</v>
      </c>
      <c r="E92" s="31" t="s">
        <v>115</v>
      </c>
      <c r="F92" s="30"/>
      <c r="G92" s="30"/>
    </row>
    <row r="93" spans="3:7" ht="24.95" customHeight="1">
      <c r="C93" s="46"/>
      <c r="D93" s="6" t="str">
        <f t="shared" si="2"/>
        <v>NVMe-IO-8</v>
      </c>
      <c r="E93" s="30" t="s">
        <v>117</v>
      </c>
      <c r="F93" s="30"/>
      <c r="G93" s="30"/>
    </row>
    <row r="94" spans="3:7" ht="24.95" customHeight="1">
      <c r="C94" s="46"/>
      <c r="D94" s="6" t="str">
        <f t="shared" si="2"/>
        <v>NVMe-IO-9</v>
      </c>
      <c r="E94" s="30" t="s">
        <v>116</v>
      </c>
      <c r="F94" s="30"/>
      <c r="G94" s="30"/>
    </row>
    <row r="95" spans="3:7" ht="24.95" customHeight="1">
      <c r="C95" s="46"/>
      <c r="D95" s="6" t="str">
        <f t="shared" si="2"/>
        <v>NVMe-IO-10</v>
      </c>
      <c r="E95" s="30" t="s">
        <v>118</v>
      </c>
      <c r="F95" s="30"/>
      <c r="G95" s="30"/>
    </row>
    <row r="96" spans="3:7" ht="24.95" customHeight="1">
      <c r="C96" s="46"/>
      <c r="D96" s="6" t="str">
        <f t="shared" si="2"/>
        <v>NVMe-IO-11</v>
      </c>
      <c r="E96" s="30" t="s">
        <v>120</v>
      </c>
      <c r="F96" s="30"/>
      <c r="G96" s="30"/>
    </row>
    <row r="97" spans="3:7" ht="24.95" customHeight="1">
      <c r="C97" s="46"/>
      <c r="D97" s="6" t="str">
        <f t="shared" si="2"/>
        <v>NVMe-IO-12</v>
      </c>
      <c r="E97" s="30" t="s">
        <v>119</v>
      </c>
      <c r="F97" s="30"/>
      <c r="G97" s="30"/>
    </row>
    <row r="98" spans="3:7" ht="24.95" customHeight="1">
      <c r="C98" s="46"/>
      <c r="D98" s="6" t="str">
        <f t="shared" si="2"/>
        <v>NVMe-IO-13</v>
      </c>
      <c r="E98" s="31" t="s">
        <v>121</v>
      </c>
      <c r="F98" s="30"/>
      <c r="G98" s="30"/>
    </row>
    <row r="99" spans="3:7" ht="24.95" customHeight="1">
      <c r="C99" s="47"/>
      <c r="D99" s="6" t="str">
        <f t="shared" si="2"/>
        <v>NVMe-IO-14</v>
      </c>
      <c r="E99" s="30" t="s">
        <v>122</v>
      </c>
      <c r="F99" s="30"/>
      <c r="G99" s="30"/>
    </row>
    <row r="100" spans="3:7" ht="24.95" customHeight="1">
      <c r="E100" s="40"/>
      <c r="F100" s="40"/>
      <c r="G100" s="40"/>
    </row>
    <row r="101" spans="3:7" ht="24.95" customHeight="1">
      <c r="E101" s="40"/>
      <c r="F101" s="40"/>
      <c r="G101" s="40"/>
    </row>
    <row r="102" spans="3:7" ht="24.95" customHeight="1">
      <c r="E102" s="40"/>
      <c r="F102" s="40"/>
      <c r="G102" s="40"/>
    </row>
    <row r="103" spans="3:7" ht="24.95" customHeight="1">
      <c r="E103" s="40"/>
      <c r="F103" s="40"/>
      <c r="G103" s="40"/>
    </row>
    <row r="104" spans="3:7" ht="24.95" customHeight="1">
      <c r="E104" s="40"/>
      <c r="F104" s="40"/>
      <c r="G104" s="40"/>
    </row>
    <row r="105" spans="3:7" ht="24.95" customHeight="1">
      <c r="E105" s="40"/>
      <c r="F105" s="40"/>
      <c r="G105" s="40"/>
    </row>
    <row r="106" spans="3:7" ht="24.95" customHeight="1">
      <c r="E106" s="40"/>
      <c r="F106" s="40"/>
      <c r="G106" s="40"/>
    </row>
    <row r="107" spans="3:7" ht="24.95" customHeight="1">
      <c r="E107" s="40"/>
      <c r="F107" s="40"/>
      <c r="G107" s="40"/>
    </row>
    <row r="108" spans="3:7" ht="24.95" customHeight="1">
      <c r="E108" s="40"/>
      <c r="F108" s="40"/>
      <c r="G108" s="40"/>
    </row>
    <row r="109" spans="3:7" ht="24.95" customHeight="1">
      <c r="E109" s="40"/>
      <c r="F109" s="40"/>
      <c r="G109" s="40"/>
    </row>
    <row r="110" spans="3:7" ht="24.95" customHeight="1">
      <c r="E110" s="40"/>
      <c r="F110" s="40"/>
      <c r="G110" s="40"/>
    </row>
    <row r="111" spans="3:7" ht="24.95" customHeight="1">
      <c r="E111" s="40"/>
      <c r="F111" s="40"/>
      <c r="G111" s="40"/>
    </row>
    <row r="112" spans="3:7" ht="24.95" customHeight="1">
      <c r="E112" s="40"/>
      <c r="F112" s="40"/>
      <c r="G112" s="40"/>
    </row>
    <row r="113" spans="5:7" ht="24.95" customHeight="1">
      <c r="E113" s="40"/>
      <c r="F113" s="40"/>
      <c r="G113" s="40"/>
    </row>
    <row r="114" spans="5:7" ht="24.95" customHeight="1">
      <c r="E114" s="40"/>
      <c r="F114" s="40"/>
      <c r="G114" s="40"/>
    </row>
    <row r="115" spans="5:7" ht="24.95" customHeight="1">
      <c r="E115" s="40"/>
      <c r="F115" s="40"/>
      <c r="G115" s="40"/>
    </row>
    <row r="116" spans="5:7" ht="24.95" customHeight="1">
      <c r="E116" s="40"/>
      <c r="F116" s="40"/>
      <c r="G116" s="40"/>
    </row>
    <row r="117" spans="5:7" ht="24.95" customHeight="1">
      <c r="E117" s="40"/>
      <c r="F117" s="40"/>
      <c r="G117" s="40"/>
    </row>
    <row r="118" spans="5:7" ht="24.95" customHeight="1">
      <c r="E118" s="40"/>
      <c r="F118" s="40"/>
      <c r="G118" s="40"/>
    </row>
    <row r="119" spans="5:7" ht="24.95" customHeight="1">
      <c r="E119" s="40"/>
      <c r="F119" s="40"/>
      <c r="G119" s="40"/>
    </row>
  </sheetData>
  <mergeCells count="109">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 ref="E97:G97"/>
    <mergeCell ref="E98:G98"/>
    <mergeCell ref="E99:G99"/>
    <mergeCell ref="E100:G100"/>
    <mergeCell ref="E101:G101"/>
    <mergeCell ref="E92:G92"/>
    <mergeCell ref="E93:G93"/>
    <mergeCell ref="E94:G94"/>
    <mergeCell ref="E95:G95"/>
    <mergeCell ref="E96:G96"/>
    <mergeCell ref="E83:G83"/>
    <mergeCell ref="E84:G84"/>
    <mergeCell ref="E85:G85"/>
    <mergeCell ref="E91:G91"/>
    <mergeCell ref="E78:G78"/>
    <mergeCell ref="E79:G79"/>
    <mergeCell ref="E80:G80"/>
    <mergeCell ref="E81:G81"/>
    <mergeCell ref="E82:G82"/>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52"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53"/>
      <c r="F1" s="53"/>
      <c r="G1" s="53"/>
      <c r="H1" s="53"/>
      <c r="I1" s="53"/>
      <c r="J1" s="53"/>
      <c r="K1" s="53"/>
      <c r="L1" s="53"/>
    </row>
    <row r="2" spans="1:12" ht="21.95" customHeight="1">
      <c r="A2" s="41" t="s">
        <v>1</v>
      </c>
      <c r="B2" s="12" t="str">
        <f>HYPERLINK("#C11", "Optional NVMe Feature Support")</f>
        <v>Optional NVMe Feature Support</v>
      </c>
      <c r="E2" s="53"/>
      <c r="F2" s="53"/>
      <c r="G2" s="53"/>
      <c r="H2" s="53"/>
      <c r="I2" s="53"/>
      <c r="J2" s="53"/>
      <c r="K2" s="53"/>
      <c r="L2" s="53"/>
    </row>
    <row r="3" spans="1:12" ht="21.95" customHeight="1">
      <c r="A3" s="41"/>
      <c r="B3" s="12" t="str">
        <f>HYPERLINK("#C23", "Command Timeout")</f>
        <v>Command Timeout</v>
      </c>
      <c r="E3" s="53"/>
      <c r="F3" s="53"/>
      <c r="G3" s="53"/>
      <c r="H3" s="53"/>
      <c r="I3" s="53"/>
      <c r="J3" s="53"/>
      <c r="K3" s="53"/>
      <c r="L3" s="53"/>
    </row>
    <row r="4" spans="1:12" ht="21.95" customHeight="1">
      <c r="A4" s="41"/>
      <c r="B4" s="12" t="str">
        <f>HYPERLINK("#C34", "Standard Log Page")</f>
        <v>Standard Log Page</v>
      </c>
      <c r="E4" s="53"/>
      <c r="F4" s="53"/>
      <c r="G4" s="53"/>
      <c r="H4" s="53"/>
      <c r="I4" s="53"/>
      <c r="J4" s="53"/>
      <c r="K4" s="53"/>
      <c r="L4" s="53"/>
    </row>
    <row r="5" spans="1:12" ht="21.95" customHeight="1">
      <c r="A5" s="41"/>
      <c r="B5" s="12" t="str">
        <f>HYPERLINK("#C71", "TCG Activity Events for Persistent Event Log")</f>
        <v>TCG Activity Events for Persistent Event Log</v>
      </c>
      <c r="E5" s="53"/>
      <c r="F5" s="53"/>
      <c r="G5" s="53"/>
      <c r="H5" s="53"/>
      <c r="I5" s="53"/>
      <c r="J5" s="53"/>
      <c r="K5" s="53"/>
      <c r="L5" s="53"/>
    </row>
    <row r="6" spans="1:12" ht="21.95" customHeight="1">
      <c r="A6" s="41"/>
      <c r="B6" s="12" t="str">
        <f>HYPERLINK("#C76", "TCG Activity Event Format")</f>
        <v>TCG Activity Event Format</v>
      </c>
      <c r="E6" s="53"/>
      <c r="F6" s="53"/>
      <c r="G6" s="53"/>
      <c r="H6" s="53"/>
      <c r="I6" s="53"/>
      <c r="J6" s="53"/>
      <c r="K6" s="53"/>
      <c r="L6" s="53"/>
    </row>
    <row r="7" spans="1:12" ht="21.95" customHeight="1">
      <c r="A7" s="41"/>
      <c r="B7" s="12" t="str">
        <f>HYPERLINK("#C101", "TCG Activity Specific Context")</f>
        <v>TCG Activity Specific Context</v>
      </c>
      <c r="E7" s="53"/>
      <c r="F7" s="53"/>
      <c r="G7" s="53"/>
      <c r="H7" s="53"/>
      <c r="I7" s="53"/>
      <c r="J7" s="53"/>
      <c r="K7" s="53"/>
      <c r="L7" s="53"/>
    </row>
    <row r="8" spans="1:12" ht="21.95" customHeight="1">
      <c r="C8" s="3" t="s">
        <v>1</v>
      </c>
      <c r="D8" s="3" t="s">
        <v>2</v>
      </c>
      <c r="E8" s="49" t="s">
        <v>124</v>
      </c>
      <c r="F8" s="50"/>
      <c r="G8" s="50"/>
      <c r="H8" s="50"/>
      <c r="I8" s="50"/>
      <c r="J8" s="50"/>
      <c r="K8" s="50"/>
      <c r="L8" s="51"/>
    </row>
    <row r="9" spans="1:12" ht="21.95" customHeight="1">
      <c r="C9" s="54" t="s">
        <v>125</v>
      </c>
      <c r="D9" s="4" t="str">
        <f t="shared" ref="D9:D20" si="0">"NVMe-OPT-" &amp; ROW() - 10</f>
        <v>NVMe-OPT--1</v>
      </c>
      <c r="E9" s="52" t="s">
        <v>129</v>
      </c>
      <c r="F9" s="52"/>
      <c r="G9" s="52"/>
      <c r="H9" s="52"/>
      <c r="I9" s="52"/>
      <c r="J9" s="52"/>
      <c r="K9" s="52"/>
      <c r="L9" s="52"/>
    </row>
    <row r="10" spans="1:12" ht="21.95" customHeight="1">
      <c r="C10" s="48"/>
      <c r="D10" s="4" t="str">
        <f t="shared" si="0"/>
        <v>NVMe-OPT-0</v>
      </c>
      <c r="E10" s="52" t="s">
        <v>130</v>
      </c>
      <c r="F10" s="52"/>
      <c r="G10" s="52"/>
      <c r="H10" s="52"/>
      <c r="I10" s="52"/>
      <c r="J10" s="52"/>
      <c r="K10" s="52"/>
      <c r="L10" s="52"/>
    </row>
    <row r="11" spans="1:12" ht="21.95" customHeight="1">
      <c r="C11" s="48"/>
      <c r="D11" s="4" t="str">
        <f t="shared" si="0"/>
        <v>NVMe-OPT-1</v>
      </c>
      <c r="E11" s="52" t="s">
        <v>126</v>
      </c>
      <c r="F11" s="52"/>
      <c r="G11" s="52"/>
      <c r="H11" s="52"/>
      <c r="I11" s="52"/>
      <c r="J11" s="52"/>
      <c r="K11" s="52"/>
      <c r="L11" s="52"/>
    </row>
    <row r="12" spans="1:12" ht="21.95" customHeight="1">
      <c r="C12" s="48"/>
      <c r="D12" s="4" t="str">
        <f t="shared" si="0"/>
        <v>NVMe-OPT-2</v>
      </c>
      <c r="E12" s="52" t="s">
        <v>131</v>
      </c>
      <c r="F12" s="52"/>
      <c r="G12" s="52"/>
      <c r="H12" s="52"/>
      <c r="I12" s="52"/>
      <c r="J12" s="52"/>
      <c r="K12" s="52"/>
      <c r="L12" s="52"/>
    </row>
    <row r="13" spans="1:12" ht="21.95" customHeight="1">
      <c r="C13" s="48"/>
      <c r="D13" s="4" t="str">
        <f t="shared" si="0"/>
        <v>NVMe-OPT-3</v>
      </c>
      <c r="E13" s="52" t="s">
        <v>127</v>
      </c>
      <c r="F13" s="52"/>
      <c r="G13" s="52"/>
      <c r="H13" s="52"/>
      <c r="I13" s="52"/>
      <c r="J13" s="52"/>
      <c r="K13" s="52"/>
      <c r="L13" s="52"/>
    </row>
    <row r="14" spans="1:12" ht="21.95" customHeight="1">
      <c r="C14" s="48"/>
      <c r="D14" s="4" t="str">
        <f t="shared" si="0"/>
        <v>NVMe-OPT-4</v>
      </c>
      <c r="E14" s="52" t="s">
        <v>132</v>
      </c>
      <c r="F14" s="52"/>
      <c r="G14" s="52"/>
      <c r="H14" s="52"/>
      <c r="I14" s="52"/>
      <c r="J14" s="52"/>
      <c r="K14" s="52"/>
      <c r="L14" s="52"/>
    </row>
    <row r="15" spans="1:12" ht="21.95" customHeight="1">
      <c r="C15" s="48"/>
      <c r="D15" s="4" t="str">
        <f t="shared" si="0"/>
        <v>NVMe-OPT-5</v>
      </c>
      <c r="E15" s="52" t="s">
        <v>128</v>
      </c>
      <c r="F15" s="52"/>
      <c r="G15" s="52"/>
      <c r="H15" s="52"/>
      <c r="I15" s="52"/>
      <c r="J15" s="52"/>
      <c r="K15" s="52"/>
      <c r="L15" s="52"/>
    </row>
    <row r="16" spans="1:12" ht="21.95" customHeight="1">
      <c r="C16" s="48"/>
      <c r="D16" s="4" t="str">
        <f t="shared" si="0"/>
        <v>NVMe-OPT-6</v>
      </c>
      <c r="E16" s="52" t="s">
        <v>133</v>
      </c>
      <c r="F16" s="52"/>
      <c r="G16" s="52"/>
      <c r="H16" s="52"/>
      <c r="I16" s="52"/>
      <c r="J16" s="52"/>
      <c r="K16" s="52"/>
      <c r="L16" s="52"/>
    </row>
    <row r="17" spans="3:12" ht="43.5" customHeight="1">
      <c r="C17" s="48"/>
      <c r="D17" s="4" t="str">
        <f t="shared" si="0"/>
        <v>NVMe-OPT-7</v>
      </c>
      <c r="E17" s="56" t="s">
        <v>135</v>
      </c>
      <c r="F17" s="52"/>
      <c r="G17" s="52"/>
      <c r="H17" s="52"/>
      <c r="I17" s="52"/>
      <c r="J17" s="52"/>
      <c r="K17" s="52"/>
      <c r="L17" s="52"/>
    </row>
    <row r="18" spans="3:12" ht="21.95" customHeight="1">
      <c r="C18" s="48"/>
      <c r="D18" s="4" t="str">
        <f t="shared" si="0"/>
        <v>NVMe-OPT-8</v>
      </c>
      <c r="E18" s="52" t="s">
        <v>136</v>
      </c>
      <c r="F18" s="52"/>
      <c r="G18" s="52"/>
      <c r="H18" s="52"/>
      <c r="I18" s="52"/>
      <c r="J18" s="52"/>
      <c r="K18" s="52"/>
      <c r="L18" s="52"/>
    </row>
    <row r="19" spans="3:12" ht="21.95" customHeight="1">
      <c r="C19" s="48"/>
      <c r="D19" s="4" t="str">
        <f t="shared" si="0"/>
        <v>NVMe-OPT-9</v>
      </c>
      <c r="E19" s="52" t="s">
        <v>137</v>
      </c>
      <c r="F19" s="52"/>
      <c r="G19" s="52"/>
      <c r="H19" s="52"/>
      <c r="I19" s="52"/>
      <c r="J19" s="52"/>
      <c r="K19" s="52"/>
      <c r="L19" s="52"/>
    </row>
    <row r="20" spans="3:12" ht="21.95" customHeight="1">
      <c r="C20" s="48"/>
      <c r="D20" s="4" t="str">
        <f t="shared" si="0"/>
        <v>NVMe-OPT-10</v>
      </c>
      <c r="E20" s="52" t="s">
        <v>134</v>
      </c>
      <c r="F20" s="52"/>
      <c r="G20" s="52"/>
      <c r="H20" s="52"/>
      <c r="I20" s="52"/>
      <c r="J20" s="52"/>
      <c r="K20" s="52"/>
      <c r="L20" s="52"/>
    </row>
    <row r="21" spans="3:12" ht="24.95" customHeight="1">
      <c r="C21" s="25" t="s">
        <v>138</v>
      </c>
      <c r="D21" s="6" t="str">
        <f t="shared" ref="D21:D31" si="1">"CTO-" &amp; ROW() - 22</f>
        <v>CTO--1</v>
      </c>
      <c r="E21" s="55" t="s">
        <v>142</v>
      </c>
      <c r="F21" s="55"/>
      <c r="G21" s="55"/>
      <c r="H21" s="55"/>
      <c r="I21" s="55"/>
      <c r="J21" s="55"/>
      <c r="K21" s="55"/>
      <c r="L21" s="55"/>
    </row>
    <row r="22" spans="3:12" ht="24.95" customHeight="1">
      <c r="C22" s="25"/>
      <c r="D22" s="6" t="str">
        <f t="shared" si="1"/>
        <v>CTO-0</v>
      </c>
      <c r="E22" s="55" t="s">
        <v>143</v>
      </c>
      <c r="F22" s="55"/>
      <c r="G22" s="55"/>
      <c r="H22" s="55"/>
      <c r="I22" s="55"/>
      <c r="J22" s="55"/>
      <c r="K22" s="55"/>
      <c r="L22" s="55"/>
    </row>
    <row r="23" spans="3:12" ht="44.25" customHeight="1">
      <c r="C23" s="25"/>
      <c r="D23" s="6" t="str">
        <f t="shared" si="1"/>
        <v>CTO-1</v>
      </c>
      <c r="E23" s="57" t="s">
        <v>144</v>
      </c>
      <c r="F23" s="55"/>
      <c r="G23" s="55"/>
      <c r="H23" s="55"/>
      <c r="I23" s="55"/>
      <c r="J23" s="55"/>
      <c r="K23" s="55"/>
      <c r="L23" s="55"/>
    </row>
    <row r="24" spans="3:12" ht="24.95" customHeight="1">
      <c r="C24" s="25"/>
      <c r="D24" s="6" t="str">
        <f t="shared" si="1"/>
        <v>CTO-2</v>
      </c>
      <c r="E24" s="55" t="s">
        <v>139</v>
      </c>
      <c r="F24" s="55"/>
      <c r="G24" s="55"/>
      <c r="H24" s="55"/>
      <c r="I24" s="55"/>
      <c r="J24" s="55"/>
      <c r="K24" s="55"/>
      <c r="L24" s="55"/>
    </row>
    <row r="25" spans="3:12" ht="24.95" customHeight="1">
      <c r="C25" s="25"/>
      <c r="D25" s="6" t="str">
        <f t="shared" si="1"/>
        <v>CTO-3</v>
      </c>
      <c r="E25" s="55" t="s">
        <v>140</v>
      </c>
      <c r="F25" s="55"/>
      <c r="G25" s="55"/>
      <c r="H25" s="55"/>
      <c r="I25" s="55"/>
      <c r="J25" s="55"/>
      <c r="K25" s="55"/>
      <c r="L25" s="55"/>
    </row>
    <row r="26" spans="3:12" ht="24.95" customHeight="1">
      <c r="C26" s="25"/>
      <c r="D26" s="6" t="str">
        <f t="shared" si="1"/>
        <v>CTO-4</v>
      </c>
      <c r="E26" s="55" t="s">
        <v>145</v>
      </c>
      <c r="F26" s="55"/>
      <c r="G26" s="55"/>
      <c r="H26" s="55"/>
      <c r="I26" s="55"/>
      <c r="J26" s="55"/>
      <c r="K26" s="55"/>
      <c r="L26" s="55"/>
    </row>
    <row r="27" spans="3:12" ht="24.95" customHeight="1">
      <c r="C27" s="25"/>
      <c r="D27" s="6" t="str">
        <f t="shared" si="1"/>
        <v>CTO-5</v>
      </c>
      <c r="E27" s="55" t="s">
        <v>146</v>
      </c>
      <c r="F27" s="55"/>
      <c r="G27" s="55"/>
      <c r="H27" s="55"/>
      <c r="I27" s="55"/>
      <c r="J27" s="55"/>
      <c r="K27" s="55"/>
      <c r="L27" s="55"/>
    </row>
    <row r="28" spans="3:12" ht="24.95" customHeight="1">
      <c r="C28" s="25"/>
      <c r="D28" s="6" t="str">
        <f t="shared" si="1"/>
        <v>CTO-6</v>
      </c>
      <c r="E28" s="55" t="s">
        <v>147</v>
      </c>
      <c r="F28" s="55"/>
      <c r="G28" s="55"/>
      <c r="H28" s="55"/>
      <c r="I28" s="55"/>
      <c r="J28" s="55"/>
      <c r="K28" s="55"/>
      <c r="L28" s="55"/>
    </row>
    <row r="29" spans="3:12" ht="42.75" customHeight="1">
      <c r="C29" s="25"/>
      <c r="D29" s="6" t="str">
        <f t="shared" si="1"/>
        <v>CTO-7</v>
      </c>
      <c r="E29" s="57" t="s">
        <v>141</v>
      </c>
      <c r="F29" s="55"/>
      <c r="G29" s="55"/>
      <c r="H29" s="55"/>
      <c r="I29" s="55"/>
      <c r="J29" s="55"/>
      <c r="K29" s="55"/>
      <c r="L29" s="55"/>
    </row>
    <row r="30" spans="3:12" ht="24.95" customHeight="1">
      <c r="C30" s="25"/>
      <c r="D30" s="6" t="str">
        <f t="shared" si="1"/>
        <v>CTO-8</v>
      </c>
      <c r="E30" s="55" t="s">
        <v>148</v>
      </c>
      <c r="F30" s="55"/>
      <c r="G30" s="55"/>
      <c r="H30" s="55"/>
      <c r="I30" s="55"/>
      <c r="J30" s="55"/>
      <c r="K30" s="55"/>
      <c r="L30" s="55"/>
    </row>
    <row r="31" spans="3:12" ht="24.95" customHeight="1">
      <c r="C31" s="25"/>
      <c r="D31" s="6" t="str">
        <f t="shared" si="1"/>
        <v>CTO-9</v>
      </c>
      <c r="E31" s="55" t="s">
        <v>149</v>
      </c>
      <c r="F31" s="55"/>
      <c r="G31" s="55"/>
      <c r="H31" s="55"/>
      <c r="I31" s="55"/>
      <c r="J31" s="55"/>
      <c r="K31" s="55"/>
      <c r="L31" s="55"/>
    </row>
    <row r="32" spans="3:12" ht="24.95" customHeight="1">
      <c r="C32" s="58" t="s">
        <v>150</v>
      </c>
      <c r="D32" s="4" t="str">
        <f t="shared" ref="D32:D41" si="2">"STD-LOG-" &amp; ROW() - 33</f>
        <v>STD-LOG--1</v>
      </c>
      <c r="E32" s="52" t="s">
        <v>182</v>
      </c>
      <c r="F32" s="52"/>
      <c r="G32" s="52"/>
      <c r="H32" s="52"/>
      <c r="I32" s="52"/>
      <c r="J32" s="52"/>
      <c r="K32" s="52"/>
      <c r="L32" s="52"/>
    </row>
    <row r="33" spans="3:12" ht="24.95" customHeight="1">
      <c r="C33" s="59"/>
      <c r="D33" s="4" t="str">
        <f t="shared" si="2"/>
        <v>STD-LOG-0</v>
      </c>
      <c r="E33" s="52" t="s">
        <v>151</v>
      </c>
      <c r="F33" s="52"/>
      <c r="G33" s="52"/>
      <c r="H33" s="52"/>
      <c r="I33" s="52"/>
      <c r="J33" s="52"/>
      <c r="K33" s="52"/>
      <c r="L33" s="52"/>
    </row>
    <row r="34" spans="3:12" ht="24.95" customHeight="1">
      <c r="C34" s="59"/>
      <c r="D34" s="4" t="str">
        <f t="shared" si="2"/>
        <v>STD-LOG-1</v>
      </c>
      <c r="E34" s="52" t="s">
        <v>183</v>
      </c>
      <c r="F34" s="52"/>
      <c r="G34" s="52"/>
      <c r="H34" s="52"/>
      <c r="I34" s="52"/>
      <c r="J34" s="52"/>
      <c r="K34" s="52"/>
      <c r="L34" s="52"/>
    </row>
    <row r="35" spans="3:12" ht="24.95" customHeight="1">
      <c r="C35" s="59"/>
      <c r="D35" s="4" t="str">
        <f t="shared" si="2"/>
        <v>STD-LOG-2</v>
      </c>
      <c r="E35" s="52" t="s">
        <v>184</v>
      </c>
      <c r="F35" s="52"/>
      <c r="G35" s="52"/>
      <c r="H35" s="52"/>
      <c r="I35" s="52"/>
      <c r="J35" s="52"/>
      <c r="K35" s="52"/>
      <c r="L35" s="52"/>
    </row>
    <row r="36" spans="3:12" ht="24.95" customHeight="1">
      <c r="C36" s="59"/>
      <c r="D36" s="4" t="str">
        <f t="shared" si="2"/>
        <v>STD-LOG-3</v>
      </c>
      <c r="E36" s="52" t="s">
        <v>185</v>
      </c>
      <c r="F36" s="52"/>
      <c r="G36" s="52"/>
      <c r="H36" s="52"/>
      <c r="I36" s="52"/>
      <c r="J36" s="52"/>
      <c r="K36" s="52"/>
      <c r="L36" s="52"/>
    </row>
    <row r="37" spans="3:12" ht="24.95" customHeight="1">
      <c r="C37" s="59"/>
      <c r="D37" s="4" t="str">
        <f t="shared" si="2"/>
        <v>STD-LOG-4</v>
      </c>
      <c r="E37" s="52" t="s">
        <v>186</v>
      </c>
      <c r="F37" s="52"/>
      <c r="G37" s="52"/>
      <c r="H37" s="52"/>
      <c r="I37" s="52"/>
      <c r="J37" s="52"/>
      <c r="K37" s="52"/>
      <c r="L37" s="52"/>
    </row>
    <row r="38" spans="3:12" ht="24.95" customHeight="1">
      <c r="C38" s="59"/>
      <c r="D38" s="4" t="str">
        <f t="shared" si="2"/>
        <v>STD-LOG-5</v>
      </c>
      <c r="E38" s="52" t="s">
        <v>187</v>
      </c>
      <c r="F38" s="52"/>
      <c r="G38" s="52"/>
      <c r="H38" s="52"/>
      <c r="I38" s="52"/>
      <c r="J38" s="52"/>
      <c r="K38" s="52"/>
      <c r="L38" s="52"/>
    </row>
    <row r="39" spans="3:12" ht="24.95" customHeight="1">
      <c r="C39" s="59"/>
      <c r="D39" s="4" t="str">
        <f t="shared" si="2"/>
        <v>STD-LOG-6</v>
      </c>
      <c r="E39" s="52" t="s">
        <v>188</v>
      </c>
      <c r="F39" s="52"/>
      <c r="G39" s="52"/>
      <c r="H39" s="52"/>
      <c r="I39" s="52"/>
      <c r="J39" s="52"/>
      <c r="K39" s="52"/>
      <c r="L39" s="52"/>
    </row>
    <row r="40" spans="3:12" ht="24.95" customHeight="1">
      <c r="C40" s="59"/>
      <c r="D40" s="4" t="str">
        <f t="shared" si="2"/>
        <v>STD-LOG-7</v>
      </c>
      <c r="E40" s="52" t="s">
        <v>152</v>
      </c>
      <c r="F40" s="52"/>
      <c r="G40" s="52"/>
      <c r="H40" s="52"/>
      <c r="I40" s="52"/>
      <c r="J40" s="52"/>
      <c r="K40" s="52"/>
      <c r="L40" s="52"/>
    </row>
    <row r="41" spans="3:12" ht="24.95" customHeight="1">
      <c r="C41" s="59"/>
      <c r="D41" s="58" t="str">
        <f t="shared" si="2"/>
        <v>STD-LOG-8</v>
      </c>
      <c r="E41" s="32" t="s">
        <v>153</v>
      </c>
      <c r="F41" s="32"/>
      <c r="G41" s="32"/>
      <c r="H41" s="32"/>
      <c r="I41" s="32"/>
      <c r="J41" s="32"/>
      <c r="K41" s="32"/>
      <c r="L41" s="32"/>
    </row>
    <row r="42" spans="3:12" ht="30" customHeight="1">
      <c r="C42" s="59"/>
      <c r="D42" s="59"/>
      <c r="E42" s="7" t="s">
        <v>154</v>
      </c>
      <c r="F42" s="7" t="s">
        <v>155</v>
      </c>
      <c r="G42" s="13" t="s">
        <v>154</v>
      </c>
      <c r="H42" s="13" t="s">
        <v>155</v>
      </c>
      <c r="I42" s="7" t="s">
        <v>154</v>
      </c>
      <c r="J42" s="7" t="s">
        <v>155</v>
      </c>
      <c r="K42" s="13" t="s">
        <v>154</v>
      </c>
      <c r="L42" s="13" t="s">
        <v>155</v>
      </c>
    </row>
    <row r="43" spans="3:12" ht="30" customHeight="1">
      <c r="C43" s="59"/>
      <c r="D43" s="59"/>
      <c r="E43" s="4" t="s">
        <v>156</v>
      </c>
      <c r="F43" s="4" t="s">
        <v>160</v>
      </c>
      <c r="G43" s="4" t="s">
        <v>166</v>
      </c>
      <c r="H43" s="5" t="s">
        <v>164</v>
      </c>
      <c r="I43" s="4" t="s">
        <v>170</v>
      </c>
      <c r="J43" s="4" t="s">
        <v>176</v>
      </c>
      <c r="K43" s="4" t="s">
        <v>180</v>
      </c>
      <c r="L43" s="4" t="s">
        <v>181</v>
      </c>
    </row>
    <row r="44" spans="3:12" ht="30" customHeight="1">
      <c r="C44" s="59"/>
      <c r="D44" s="59"/>
      <c r="E44" s="4" t="s">
        <v>157</v>
      </c>
      <c r="F44" s="4" t="s">
        <v>161</v>
      </c>
      <c r="G44" s="4" t="s">
        <v>167</v>
      </c>
      <c r="H44" s="4" t="s">
        <v>165</v>
      </c>
      <c r="I44" s="4" t="s">
        <v>171</v>
      </c>
      <c r="J44" s="4" t="s">
        <v>177</v>
      </c>
      <c r="K44" s="48"/>
      <c r="L44" s="48"/>
    </row>
    <row r="45" spans="3:12" ht="30" customHeight="1">
      <c r="C45" s="59"/>
      <c r="D45" s="59"/>
      <c r="E45" s="4" t="s">
        <v>158</v>
      </c>
      <c r="F45" s="4" t="s">
        <v>159</v>
      </c>
      <c r="G45" s="4" t="s">
        <v>168</v>
      </c>
      <c r="H45" s="4" t="s">
        <v>174</v>
      </c>
      <c r="I45" s="4" t="s">
        <v>172</v>
      </c>
      <c r="J45" s="5" t="s">
        <v>178</v>
      </c>
      <c r="K45" s="48"/>
      <c r="L45" s="48"/>
    </row>
    <row r="46" spans="3:12" ht="30" customHeight="1">
      <c r="C46" s="59"/>
      <c r="D46" s="60"/>
      <c r="E46" s="4" t="s">
        <v>162</v>
      </c>
      <c r="F46" s="4" t="s">
        <v>163</v>
      </c>
      <c r="G46" s="4" t="s">
        <v>169</v>
      </c>
      <c r="H46" s="5" t="s">
        <v>175</v>
      </c>
      <c r="I46" s="4" t="s">
        <v>173</v>
      </c>
      <c r="J46" s="4" t="s">
        <v>179</v>
      </c>
      <c r="K46" s="48"/>
      <c r="L46" s="48"/>
    </row>
    <row r="47" spans="3:12" ht="21.75" customHeight="1">
      <c r="C47" s="59"/>
      <c r="D47" s="4" t="str">
        <f>"STD-LOG-" &amp; ROW() - 38</f>
        <v>STD-LOG-9</v>
      </c>
      <c r="E47" s="52" t="s">
        <v>189</v>
      </c>
      <c r="F47" s="52"/>
      <c r="G47" s="52"/>
      <c r="H47" s="52"/>
      <c r="I47" s="52"/>
      <c r="J47" s="52"/>
      <c r="K47" s="52"/>
      <c r="L47" s="52"/>
    </row>
    <row r="48" spans="3:12" ht="53.25" customHeight="1">
      <c r="C48" s="59"/>
      <c r="D48" s="58" t="str">
        <f>"STD-LOG-" &amp; ROW() - 38</f>
        <v>STD-LOG-10</v>
      </c>
      <c r="E48" s="56" t="s">
        <v>201</v>
      </c>
      <c r="F48" s="52"/>
      <c r="G48" s="52"/>
      <c r="H48" s="52"/>
      <c r="I48" s="52"/>
      <c r="J48" s="52"/>
      <c r="K48" s="52"/>
      <c r="L48" s="52"/>
    </row>
    <row r="49" spans="3:12" ht="24.95" customHeight="1">
      <c r="C49" s="59"/>
      <c r="D49" s="59"/>
      <c r="E49" s="61" t="s">
        <v>190</v>
      </c>
      <c r="F49" s="61"/>
      <c r="G49" s="61" t="s">
        <v>191</v>
      </c>
      <c r="H49" s="61"/>
      <c r="I49" s="61" t="s">
        <v>192</v>
      </c>
      <c r="J49" s="61"/>
      <c r="K49" s="65" t="s">
        <v>193</v>
      </c>
      <c r="L49" s="61"/>
    </row>
    <row r="50" spans="3:12" ht="24.95" customHeight="1">
      <c r="C50" s="59"/>
      <c r="D50" s="59"/>
      <c r="E50" s="62">
        <v>0</v>
      </c>
      <c r="F50" s="63"/>
      <c r="G50" s="62" t="s">
        <v>194</v>
      </c>
      <c r="H50" s="64"/>
      <c r="I50" s="64"/>
      <c r="J50" s="64"/>
      <c r="K50" s="64"/>
      <c r="L50" s="63"/>
    </row>
    <row r="51" spans="3:12" ht="24.95" customHeight="1">
      <c r="C51" s="59"/>
      <c r="D51" s="59"/>
      <c r="E51" s="62">
        <v>1</v>
      </c>
      <c r="F51" s="63"/>
      <c r="G51" s="62" t="s">
        <v>195</v>
      </c>
      <c r="H51" s="63"/>
      <c r="I51" s="62" t="s">
        <v>195</v>
      </c>
      <c r="J51" s="63"/>
      <c r="K51" s="62" t="s">
        <v>195</v>
      </c>
      <c r="L51" s="63"/>
    </row>
    <row r="52" spans="3:12" ht="24.95" customHeight="1">
      <c r="C52" s="59"/>
      <c r="D52" s="59"/>
      <c r="E52" s="62">
        <v>2</v>
      </c>
      <c r="F52" s="63"/>
      <c r="G52" s="62" t="s">
        <v>196</v>
      </c>
      <c r="H52" s="63"/>
      <c r="I52" s="62" t="s">
        <v>197</v>
      </c>
      <c r="J52" s="63"/>
      <c r="K52" s="62" t="s">
        <v>197</v>
      </c>
      <c r="L52" s="63"/>
    </row>
    <row r="53" spans="3:12" ht="24.95" customHeight="1">
      <c r="C53" s="59"/>
      <c r="D53" s="59"/>
      <c r="E53" s="62">
        <v>3</v>
      </c>
      <c r="F53" s="63"/>
      <c r="G53" s="62" t="s">
        <v>197</v>
      </c>
      <c r="H53" s="63"/>
      <c r="I53" s="62" t="s">
        <v>197</v>
      </c>
      <c r="J53" s="63"/>
      <c r="K53" s="62" t="s">
        <v>196</v>
      </c>
      <c r="L53" s="63"/>
    </row>
    <row r="54" spans="3:12" ht="24.95" customHeight="1">
      <c r="C54" s="59"/>
      <c r="D54" s="59"/>
      <c r="E54" s="62">
        <v>4</v>
      </c>
      <c r="F54" s="63"/>
      <c r="G54" s="62" t="s">
        <v>197</v>
      </c>
      <c r="H54" s="63"/>
      <c r="I54" s="62" t="s">
        <v>197</v>
      </c>
      <c r="J54" s="63"/>
      <c r="K54" s="62" t="s">
        <v>197</v>
      </c>
      <c r="L54" s="63"/>
    </row>
    <row r="55" spans="3:12" ht="24.95" customHeight="1">
      <c r="C55" s="59"/>
      <c r="D55" s="59"/>
      <c r="E55" s="62">
        <v>5</v>
      </c>
      <c r="F55" s="63"/>
      <c r="G55" s="62" t="s">
        <v>197</v>
      </c>
      <c r="H55" s="63"/>
      <c r="I55" s="62" t="s">
        <v>196</v>
      </c>
      <c r="J55" s="63"/>
      <c r="K55" s="62" t="s">
        <v>196</v>
      </c>
      <c r="L55" s="63"/>
    </row>
    <row r="56" spans="3:12" ht="24.95" customHeight="1">
      <c r="C56" s="59"/>
      <c r="D56" s="59"/>
      <c r="E56" s="62">
        <v>6</v>
      </c>
      <c r="F56" s="63"/>
      <c r="G56" s="62" t="s">
        <v>196</v>
      </c>
      <c r="H56" s="63"/>
      <c r="I56" s="62" t="s">
        <v>197</v>
      </c>
      <c r="J56" s="63"/>
      <c r="K56" s="62" t="s">
        <v>196</v>
      </c>
      <c r="L56" s="63"/>
    </row>
    <row r="57" spans="3:12" ht="24.95" customHeight="1">
      <c r="C57" s="59"/>
      <c r="D57" s="60"/>
      <c r="E57" s="62">
        <v>7</v>
      </c>
      <c r="F57" s="63"/>
      <c r="G57" s="62" t="s">
        <v>194</v>
      </c>
      <c r="H57" s="64"/>
      <c r="I57" s="64"/>
      <c r="J57" s="64"/>
      <c r="K57" s="64"/>
      <c r="L57" s="63"/>
    </row>
    <row r="58" spans="3:12" ht="24.95" customHeight="1">
      <c r="C58" s="59"/>
      <c r="D58" s="4" t="str">
        <f t="shared" ref="D58:D68" si="3">"STD-LOG-" &amp; ROW() - 47</f>
        <v>STD-LOG-11</v>
      </c>
      <c r="E58" s="52" t="s">
        <v>202</v>
      </c>
      <c r="F58" s="52"/>
      <c r="G58" s="52"/>
      <c r="H58" s="52"/>
      <c r="I58" s="52"/>
      <c r="J58" s="52"/>
      <c r="K58" s="52"/>
      <c r="L58" s="52"/>
    </row>
    <row r="59" spans="3:12" ht="24.95" customHeight="1">
      <c r="C59" s="59"/>
      <c r="D59" s="4" t="str">
        <f t="shared" si="3"/>
        <v>STD-LOG-12</v>
      </c>
      <c r="E59" s="52" t="s">
        <v>203</v>
      </c>
      <c r="F59" s="52"/>
      <c r="G59" s="52"/>
      <c r="H59" s="52"/>
      <c r="I59" s="52"/>
      <c r="J59" s="52"/>
      <c r="K59" s="52"/>
      <c r="L59" s="52"/>
    </row>
    <row r="60" spans="3:12" ht="24.95" customHeight="1">
      <c r="C60" s="59"/>
      <c r="D60" s="4" t="str">
        <f t="shared" si="3"/>
        <v>STD-LOG-13</v>
      </c>
      <c r="E60" s="52" t="s">
        <v>204</v>
      </c>
      <c r="F60" s="52"/>
      <c r="G60" s="52"/>
      <c r="H60" s="52"/>
      <c r="I60" s="52"/>
      <c r="J60" s="52"/>
      <c r="K60" s="52"/>
      <c r="L60" s="52"/>
    </row>
    <row r="61" spans="3:12" ht="42.75" customHeight="1">
      <c r="C61" s="59"/>
      <c r="D61" s="4" t="str">
        <f t="shared" si="3"/>
        <v>STD-LOG-14</v>
      </c>
      <c r="E61" s="56" t="s">
        <v>205</v>
      </c>
      <c r="F61" s="52"/>
      <c r="G61" s="52"/>
      <c r="H61" s="52"/>
      <c r="I61" s="52"/>
      <c r="J61" s="52"/>
      <c r="K61" s="52"/>
      <c r="L61" s="52"/>
    </row>
    <row r="62" spans="3:12" ht="24.95" customHeight="1">
      <c r="C62" s="59"/>
      <c r="D62" s="4" t="str">
        <f t="shared" si="3"/>
        <v>STD-LOG-15</v>
      </c>
      <c r="E62" s="52" t="s">
        <v>206</v>
      </c>
      <c r="F62" s="52"/>
      <c r="G62" s="52"/>
      <c r="H62" s="52"/>
      <c r="I62" s="52"/>
      <c r="J62" s="52"/>
      <c r="K62" s="52"/>
      <c r="L62" s="52"/>
    </row>
    <row r="63" spans="3:12" ht="24.95" customHeight="1">
      <c r="C63" s="59"/>
      <c r="D63" s="4" t="str">
        <f t="shared" si="3"/>
        <v>STD-LOG-16</v>
      </c>
      <c r="E63" s="52" t="s">
        <v>207</v>
      </c>
      <c r="F63" s="52"/>
      <c r="G63" s="52"/>
      <c r="H63" s="52"/>
      <c r="I63" s="52"/>
      <c r="J63" s="52"/>
      <c r="K63" s="52"/>
      <c r="L63" s="52"/>
    </row>
    <row r="64" spans="3:12" ht="24.95" customHeight="1">
      <c r="C64" s="59"/>
      <c r="D64" s="4" t="str">
        <f t="shared" si="3"/>
        <v>STD-LOG-17</v>
      </c>
      <c r="E64" s="52" t="s">
        <v>198</v>
      </c>
      <c r="F64" s="52"/>
      <c r="G64" s="52"/>
      <c r="H64" s="52"/>
      <c r="I64" s="52"/>
      <c r="J64" s="52"/>
      <c r="K64" s="52"/>
      <c r="L64" s="52"/>
    </row>
    <row r="65" spans="3:12" ht="24.95" customHeight="1">
      <c r="C65" s="59"/>
      <c r="D65" s="4" t="str">
        <f t="shared" si="3"/>
        <v>STD-LOG-18</v>
      </c>
      <c r="E65" s="52" t="s">
        <v>208</v>
      </c>
      <c r="F65" s="52"/>
      <c r="G65" s="52"/>
      <c r="H65" s="52"/>
      <c r="I65" s="52"/>
      <c r="J65" s="52"/>
      <c r="K65" s="52"/>
      <c r="L65" s="52"/>
    </row>
    <row r="66" spans="3:12" ht="24.95" customHeight="1">
      <c r="C66" s="59"/>
      <c r="D66" s="4" t="str">
        <f t="shared" si="3"/>
        <v>STD-LOG-19</v>
      </c>
      <c r="E66" s="52" t="s">
        <v>209</v>
      </c>
      <c r="F66" s="52"/>
      <c r="G66" s="52"/>
      <c r="H66" s="52"/>
      <c r="I66" s="52"/>
      <c r="J66" s="52"/>
      <c r="K66" s="52"/>
      <c r="L66" s="52"/>
    </row>
    <row r="67" spans="3:12" ht="24.95" customHeight="1">
      <c r="C67" s="59"/>
      <c r="D67" s="4" t="str">
        <f t="shared" si="3"/>
        <v>STD-LOG-20</v>
      </c>
      <c r="E67" s="52" t="s">
        <v>199</v>
      </c>
      <c r="F67" s="52"/>
      <c r="G67" s="52"/>
      <c r="H67" s="52"/>
      <c r="I67" s="52"/>
      <c r="J67" s="52"/>
      <c r="K67" s="52"/>
      <c r="L67" s="52"/>
    </row>
    <row r="68" spans="3:12" ht="69.75" customHeight="1">
      <c r="C68" s="60"/>
      <c r="D68" s="4" t="str">
        <f t="shared" si="3"/>
        <v>STD-LOG-21</v>
      </c>
      <c r="E68" s="56" t="s">
        <v>200</v>
      </c>
      <c r="F68" s="52"/>
      <c r="G68" s="52"/>
      <c r="H68" s="52"/>
      <c r="I68" s="52"/>
      <c r="J68" s="52"/>
      <c r="K68" s="52"/>
      <c r="L68" s="52"/>
    </row>
    <row r="69" spans="3:12" ht="24.95" customHeight="1">
      <c r="C69" s="66" t="s">
        <v>218</v>
      </c>
      <c r="D69" s="6" t="s">
        <v>210</v>
      </c>
      <c r="E69" s="55" t="s">
        <v>211</v>
      </c>
      <c r="F69" s="55"/>
      <c r="G69" s="55"/>
      <c r="H69" s="55"/>
      <c r="I69" s="55"/>
      <c r="J69" s="55"/>
      <c r="K69" s="55"/>
      <c r="L69" s="55"/>
    </row>
    <row r="70" spans="3:12" ht="75.75" customHeight="1">
      <c r="C70" s="25"/>
      <c r="D70" s="6" t="s">
        <v>213</v>
      </c>
      <c r="E70" s="31" t="s">
        <v>212</v>
      </c>
      <c r="F70" s="31"/>
      <c r="G70" s="31"/>
      <c r="H70" s="31"/>
      <c r="I70" s="31"/>
      <c r="J70" s="31"/>
      <c r="K70" s="31"/>
      <c r="L70" s="31"/>
    </row>
    <row r="71" spans="3:12" ht="105.75" customHeight="1">
      <c r="C71" s="25"/>
      <c r="D71" s="6" t="s">
        <v>214</v>
      </c>
      <c r="E71" s="57" t="s">
        <v>219</v>
      </c>
      <c r="F71" s="55"/>
      <c r="G71" s="55"/>
      <c r="H71" s="55"/>
      <c r="I71" s="55"/>
      <c r="J71" s="55"/>
      <c r="K71" s="55"/>
      <c r="L71" s="55"/>
    </row>
    <row r="72" spans="3:12" ht="54" customHeight="1">
      <c r="C72" s="25"/>
      <c r="D72" s="6" t="s">
        <v>215</v>
      </c>
      <c r="E72" s="31" t="s">
        <v>220</v>
      </c>
      <c r="F72" s="30"/>
      <c r="G72" s="30"/>
      <c r="H72" s="30"/>
      <c r="I72" s="30"/>
      <c r="J72" s="30"/>
      <c r="K72" s="30"/>
      <c r="L72" s="30"/>
    </row>
    <row r="73" spans="3:12" ht="24.95" customHeight="1">
      <c r="C73" s="25"/>
      <c r="D73" s="6" t="s">
        <v>216</v>
      </c>
      <c r="E73" s="55" t="s">
        <v>217</v>
      </c>
      <c r="F73" s="55"/>
      <c r="G73" s="55"/>
      <c r="H73" s="55"/>
      <c r="I73" s="55"/>
      <c r="J73" s="55"/>
      <c r="K73" s="55"/>
      <c r="L73" s="55"/>
    </row>
    <row r="74" spans="3:12" ht="24.95" customHeight="1">
      <c r="C74" s="54" t="s">
        <v>221</v>
      </c>
      <c r="D74" s="7" t="s">
        <v>222</v>
      </c>
      <c r="E74" s="7" t="s">
        <v>223</v>
      </c>
      <c r="F74" s="7" t="s">
        <v>225</v>
      </c>
      <c r="G74" s="67" t="s">
        <v>224</v>
      </c>
      <c r="H74" s="68"/>
      <c r="I74" s="61" t="s">
        <v>226</v>
      </c>
      <c r="J74" s="61"/>
      <c r="K74" s="61"/>
      <c r="L74" s="61"/>
    </row>
    <row r="75" spans="3:12" ht="24.95" customHeight="1">
      <c r="C75" s="54"/>
      <c r="D75" s="4" t="str">
        <f t="shared" ref="D75:D98" si="4">"TCGCE-" &amp; ROW() - 76</f>
        <v>TCGCE--1</v>
      </c>
      <c r="E75" s="4">
        <v>0</v>
      </c>
      <c r="F75" s="4">
        <v>1</v>
      </c>
      <c r="G75" s="48" t="s">
        <v>236</v>
      </c>
      <c r="H75" s="48"/>
      <c r="I75" s="48" t="s">
        <v>237</v>
      </c>
      <c r="J75" s="48"/>
      <c r="K75" s="48"/>
      <c r="L75" s="48"/>
    </row>
    <row r="76" spans="3:12" ht="24.95" customHeight="1">
      <c r="C76" s="54"/>
      <c r="D76" s="4" t="str">
        <f t="shared" si="4"/>
        <v>TCGCE-0</v>
      </c>
      <c r="E76" s="4">
        <v>1</v>
      </c>
      <c r="F76" s="4">
        <v>1</v>
      </c>
      <c r="G76" s="48" t="s">
        <v>239</v>
      </c>
      <c r="H76" s="48"/>
      <c r="I76" s="48" t="s">
        <v>238</v>
      </c>
      <c r="J76" s="48"/>
      <c r="K76" s="48"/>
      <c r="L76" s="48"/>
    </row>
    <row r="77" spans="3:12" ht="24.95" customHeight="1">
      <c r="C77" s="54"/>
      <c r="D77" s="4" t="str">
        <f t="shared" si="4"/>
        <v>TCGCE-1</v>
      </c>
      <c r="E77" s="4">
        <v>2</v>
      </c>
      <c r="F77" s="4">
        <v>1</v>
      </c>
      <c r="G77" s="48" t="s">
        <v>240</v>
      </c>
      <c r="H77" s="48"/>
      <c r="I77" s="48" t="s">
        <v>244</v>
      </c>
      <c r="J77" s="48"/>
      <c r="K77" s="48"/>
      <c r="L77" s="48"/>
    </row>
    <row r="78" spans="3:12" ht="59.25" customHeight="1">
      <c r="C78" s="54"/>
      <c r="D78" s="4" t="str">
        <f t="shared" si="4"/>
        <v>TCGCE-2</v>
      </c>
      <c r="E78" s="4">
        <v>3</v>
      </c>
      <c r="F78" s="4">
        <v>1</v>
      </c>
      <c r="G78" s="48" t="s">
        <v>241</v>
      </c>
      <c r="H78" s="48"/>
      <c r="I78" s="54" t="s">
        <v>245</v>
      </c>
      <c r="J78" s="48"/>
      <c r="K78" s="48"/>
      <c r="L78" s="48"/>
    </row>
    <row r="79" spans="3:12" ht="24.95" customHeight="1">
      <c r="C79" s="54"/>
      <c r="D79" s="4" t="str">
        <f t="shared" si="4"/>
        <v>TCGCE-3</v>
      </c>
      <c r="E79" s="15" t="s">
        <v>227</v>
      </c>
      <c r="F79" s="4">
        <v>2</v>
      </c>
      <c r="G79" s="48" t="s">
        <v>242</v>
      </c>
      <c r="H79" s="48"/>
      <c r="I79" s="69" t="s">
        <v>243</v>
      </c>
      <c r="J79" s="48"/>
      <c r="K79" s="48"/>
      <c r="L79" s="48"/>
    </row>
    <row r="80" spans="3:12" ht="39.75" customHeight="1">
      <c r="C80" s="54"/>
      <c r="D80" s="4" t="str">
        <f t="shared" si="4"/>
        <v>TCGCE-4</v>
      </c>
      <c r="E80" s="15" t="s">
        <v>228</v>
      </c>
      <c r="F80" s="4">
        <v>8</v>
      </c>
      <c r="G80" s="48" t="s">
        <v>251</v>
      </c>
      <c r="H80" s="48"/>
      <c r="I80" s="54" t="s">
        <v>285</v>
      </c>
      <c r="J80" s="48"/>
      <c r="K80" s="48"/>
      <c r="L80" s="48"/>
    </row>
    <row r="81" spans="2:12" ht="24.95" customHeight="1">
      <c r="C81" s="54"/>
      <c r="D81" s="4" t="str">
        <f t="shared" si="4"/>
        <v>TCGCE-5</v>
      </c>
      <c r="E81" s="15" t="s">
        <v>229</v>
      </c>
      <c r="F81" s="4">
        <v>2</v>
      </c>
      <c r="G81" s="48" t="s">
        <v>252</v>
      </c>
      <c r="H81" s="48"/>
      <c r="I81" s="48" t="s">
        <v>256</v>
      </c>
      <c r="J81" s="48"/>
      <c r="K81" s="48"/>
      <c r="L81" s="48"/>
    </row>
    <row r="82" spans="2:12" ht="24.95" customHeight="1">
      <c r="C82" s="54"/>
      <c r="D82" s="4" t="str">
        <f t="shared" si="4"/>
        <v>TCGCE-6</v>
      </c>
      <c r="E82" s="15" t="s">
        <v>230</v>
      </c>
      <c r="F82" s="4">
        <v>4</v>
      </c>
      <c r="G82" s="48" t="s">
        <v>194</v>
      </c>
      <c r="H82" s="48"/>
      <c r="I82" s="48" t="s">
        <v>286</v>
      </c>
      <c r="J82" s="48"/>
      <c r="K82" s="48"/>
      <c r="L82" s="48"/>
    </row>
    <row r="83" spans="2:12" ht="24.95" customHeight="1">
      <c r="C83" s="54"/>
      <c r="D83" s="4" t="str">
        <f t="shared" si="4"/>
        <v>TCGCE-7</v>
      </c>
      <c r="E83" s="15" t="s">
        <v>231</v>
      </c>
      <c r="F83" s="4">
        <v>2</v>
      </c>
      <c r="G83" s="48" t="s">
        <v>253</v>
      </c>
      <c r="H83" s="48"/>
      <c r="I83" s="48" t="s">
        <v>257</v>
      </c>
      <c r="J83" s="48"/>
      <c r="K83" s="48"/>
      <c r="L83" s="48"/>
    </row>
    <row r="84" spans="2:12" ht="24.95" customHeight="1">
      <c r="C84" s="54"/>
      <c r="D84" s="4" t="str">
        <f t="shared" si="4"/>
        <v>TCGCE-8</v>
      </c>
      <c r="E84" s="15" t="s">
        <v>232</v>
      </c>
      <c r="F84" s="4">
        <v>2</v>
      </c>
      <c r="G84" s="48" t="s">
        <v>254</v>
      </c>
      <c r="H84" s="48"/>
      <c r="I84" s="48" t="s">
        <v>258</v>
      </c>
      <c r="J84" s="48"/>
      <c r="K84" s="48"/>
      <c r="L84" s="48"/>
    </row>
    <row r="85" spans="2:12" ht="24.95" customHeight="1">
      <c r="C85" s="54"/>
      <c r="D85" s="4" t="str">
        <f t="shared" si="4"/>
        <v>TCGCE-9</v>
      </c>
      <c r="E85" s="15" t="s">
        <v>233</v>
      </c>
      <c r="F85" s="4">
        <v>4</v>
      </c>
      <c r="G85" s="48" t="s">
        <v>255</v>
      </c>
      <c r="H85" s="48"/>
      <c r="I85" s="48" t="s">
        <v>287</v>
      </c>
      <c r="J85" s="48"/>
      <c r="K85" s="48"/>
      <c r="L85" s="48"/>
    </row>
    <row r="86" spans="2:12" ht="24.95" customHeight="1">
      <c r="C86" s="54"/>
      <c r="D86" s="4" t="str">
        <f t="shared" si="4"/>
        <v>TCGCE-10</v>
      </c>
      <c r="E86" s="15" t="s">
        <v>234</v>
      </c>
      <c r="F86" s="4">
        <v>2</v>
      </c>
      <c r="G86" s="48" t="s">
        <v>259</v>
      </c>
      <c r="H86" s="48"/>
      <c r="I86" s="48" t="s">
        <v>260</v>
      </c>
      <c r="J86" s="48"/>
      <c r="K86" s="48"/>
      <c r="L86" s="48"/>
    </row>
    <row r="87" spans="2:12" ht="24.95" customHeight="1">
      <c r="C87" s="54"/>
      <c r="D87" s="4" t="str">
        <f t="shared" si="4"/>
        <v>TCGCE-11</v>
      </c>
      <c r="E87" s="15" t="s">
        <v>235</v>
      </c>
      <c r="F87" s="4">
        <v>1</v>
      </c>
      <c r="G87" s="48" t="s">
        <v>264</v>
      </c>
      <c r="H87" s="48"/>
      <c r="I87" s="48" t="s">
        <v>265</v>
      </c>
      <c r="J87" s="48"/>
      <c r="K87" s="48"/>
      <c r="L87" s="48"/>
    </row>
    <row r="88" spans="2:12" ht="24.95" customHeight="1">
      <c r="C88" s="54"/>
      <c r="D88" s="4" t="str">
        <f t="shared" si="4"/>
        <v>TCGCE-12</v>
      </c>
      <c r="E88" s="15" t="s">
        <v>246</v>
      </c>
      <c r="F88" s="4">
        <v>1</v>
      </c>
      <c r="G88" s="48" t="s">
        <v>261</v>
      </c>
      <c r="H88" s="48"/>
      <c r="I88" s="48" t="s">
        <v>262</v>
      </c>
      <c r="J88" s="48"/>
      <c r="K88" s="48"/>
      <c r="L88" s="48"/>
    </row>
    <row r="89" spans="2:12" ht="24.95" customHeight="1">
      <c r="B89" s="16" t="s">
        <v>292</v>
      </c>
      <c r="C89" s="54"/>
      <c r="D89" s="4" t="str">
        <f t="shared" si="4"/>
        <v>TCGCE-13</v>
      </c>
      <c r="E89" s="15" t="s">
        <v>247</v>
      </c>
      <c r="F89" s="4">
        <v>2</v>
      </c>
      <c r="G89" s="48" t="s">
        <v>263</v>
      </c>
      <c r="H89" s="48"/>
      <c r="I89" s="48" t="s">
        <v>266</v>
      </c>
      <c r="J89" s="48"/>
      <c r="K89" s="48"/>
      <c r="L89" s="48"/>
    </row>
    <row r="90" spans="2:12" ht="24.95" customHeight="1">
      <c r="C90" s="54"/>
      <c r="D90" s="4" t="str">
        <f t="shared" si="4"/>
        <v>TCGCE-14</v>
      </c>
      <c r="E90" s="15" t="s">
        <v>248</v>
      </c>
      <c r="F90" s="4">
        <v>2</v>
      </c>
      <c r="G90" s="48" t="s">
        <v>194</v>
      </c>
      <c r="H90" s="48"/>
      <c r="I90" s="48" t="s">
        <v>286</v>
      </c>
      <c r="J90" s="48"/>
      <c r="K90" s="48"/>
      <c r="L90" s="48"/>
    </row>
    <row r="91" spans="2:12" ht="46.5" customHeight="1">
      <c r="C91" s="54"/>
      <c r="D91" s="4" t="str">
        <f t="shared" si="4"/>
        <v>TCGCE-15</v>
      </c>
      <c r="E91" s="15" t="s">
        <v>249</v>
      </c>
      <c r="F91" s="4">
        <v>4</v>
      </c>
      <c r="G91" s="48" t="s">
        <v>267</v>
      </c>
      <c r="H91" s="48"/>
      <c r="I91" s="54" t="s">
        <v>288</v>
      </c>
      <c r="J91" s="48"/>
      <c r="K91" s="48"/>
      <c r="L91" s="48"/>
    </row>
    <row r="92" spans="2:12" ht="24.95" customHeight="1">
      <c r="C92" s="54"/>
      <c r="D92" s="4" t="str">
        <f t="shared" si="4"/>
        <v>TCGCE-16</v>
      </c>
      <c r="E92" s="15" t="s">
        <v>250</v>
      </c>
      <c r="F92" s="4">
        <v>8</v>
      </c>
      <c r="G92" s="48" t="s">
        <v>268</v>
      </c>
      <c r="H92" s="48"/>
      <c r="I92" s="48" t="s">
        <v>289</v>
      </c>
      <c r="J92" s="48"/>
      <c r="K92" s="48"/>
      <c r="L92" s="48"/>
    </row>
    <row r="93" spans="2:12" ht="24.95" customHeight="1">
      <c r="C93" s="54"/>
      <c r="D93" s="4" t="str">
        <f t="shared" si="4"/>
        <v>TCGCE-17</v>
      </c>
      <c r="E93" s="15" t="s">
        <v>269</v>
      </c>
      <c r="F93" s="4">
        <v>8</v>
      </c>
      <c r="G93" s="48" t="s">
        <v>275</v>
      </c>
      <c r="H93" s="48"/>
      <c r="I93" s="48" t="s">
        <v>281</v>
      </c>
      <c r="J93" s="48"/>
      <c r="K93" s="48"/>
      <c r="L93" s="48"/>
    </row>
    <row r="94" spans="2:12" ht="24.95" customHeight="1">
      <c r="C94" s="54"/>
      <c r="D94" s="4" t="str">
        <f t="shared" si="4"/>
        <v>TCGCE-18</v>
      </c>
      <c r="E94" s="15" t="s">
        <v>270</v>
      </c>
      <c r="F94" s="4">
        <v>2</v>
      </c>
      <c r="G94" s="48" t="s">
        <v>276</v>
      </c>
      <c r="H94" s="48"/>
      <c r="I94" s="48" t="s">
        <v>282</v>
      </c>
      <c r="J94" s="48"/>
      <c r="K94" s="48"/>
      <c r="L94" s="48"/>
    </row>
    <row r="95" spans="2:12" ht="24.95" customHeight="1">
      <c r="C95" s="54"/>
      <c r="D95" s="4" t="str">
        <f t="shared" si="4"/>
        <v>TCGCE-19</v>
      </c>
      <c r="E95" s="15" t="s">
        <v>271</v>
      </c>
      <c r="F95" s="4">
        <v>1</v>
      </c>
      <c r="G95" s="48" t="s">
        <v>277</v>
      </c>
      <c r="H95" s="48"/>
      <c r="I95" s="48" t="s">
        <v>283</v>
      </c>
      <c r="J95" s="48"/>
      <c r="K95" s="48"/>
      <c r="L95" s="48"/>
    </row>
    <row r="96" spans="2:12" ht="24.95" customHeight="1">
      <c r="C96" s="54"/>
      <c r="D96" s="4" t="str">
        <f t="shared" si="4"/>
        <v>TCGCE-20</v>
      </c>
      <c r="E96" s="15" t="s">
        <v>272</v>
      </c>
      <c r="F96" s="4">
        <v>1</v>
      </c>
      <c r="G96" s="48" t="s">
        <v>278</v>
      </c>
      <c r="H96" s="48"/>
      <c r="I96" s="48" t="s">
        <v>284</v>
      </c>
      <c r="J96" s="48"/>
      <c r="K96" s="48"/>
      <c r="L96" s="48"/>
    </row>
    <row r="97" spans="3:12" ht="24.95" customHeight="1">
      <c r="C97" s="54"/>
      <c r="D97" s="4" t="str">
        <f t="shared" si="4"/>
        <v>TCGCE-21</v>
      </c>
      <c r="E97" s="15" t="s">
        <v>273</v>
      </c>
      <c r="F97" s="4">
        <v>2</v>
      </c>
      <c r="G97" s="48" t="s">
        <v>279</v>
      </c>
      <c r="H97" s="48"/>
      <c r="I97" s="48" t="s">
        <v>290</v>
      </c>
      <c r="J97" s="48"/>
      <c r="K97" s="48"/>
      <c r="L97" s="48"/>
    </row>
    <row r="98" spans="3:12" ht="24.95" customHeight="1">
      <c r="C98" s="54"/>
      <c r="D98" s="4" t="str">
        <f t="shared" si="4"/>
        <v>TCGCE-22</v>
      </c>
      <c r="E98" s="15" t="s">
        <v>274</v>
      </c>
      <c r="F98" s="4">
        <v>10</v>
      </c>
      <c r="G98" s="48" t="s">
        <v>280</v>
      </c>
      <c r="H98" s="48"/>
      <c r="I98" s="48" t="s">
        <v>291</v>
      </c>
      <c r="J98" s="48"/>
      <c r="K98" s="48"/>
      <c r="L98" s="48"/>
    </row>
    <row r="99" spans="3:12" ht="24.95" customHeight="1">
      <c r="C99" s="66" t="s">
        <v>301</v>
      </c>
      <c r="D99" s="7" t="s">
        <v>222</v>
      </c>
      <c r="E99" s="7" t="s">
        <v>223</v>
      </c>
      <c r="F99" s="7" t="s">
        <v>225</v>
      </c>
      <c r="G99" s="67" t="s">
        <v>224</v>
      </c>
      <c r="H99" s="68"/>
      <c r="I99" s="61" t="s">
        <v>226</v>
      </c>
      <c r="J99" s="61"/>
      <c r="K99" s="61"/>
      <c r="L99" s="61"/>
    </row>
    <row r="100" spans="3:12" ht="24.95" customHeight="1">
      <c r="C100" s="25"/>
      <c r="D100" s="6" t="s">
        <v>293</v>
      </c>
      <c r="E100" s="6" t="s">
        <v>296</v>
      </c>
      <c r="F100" s="6">
        <v>8</v>
      </c>
      <c r="G100" s="25" t="s">
        <v>297</v>
      </c>
      <c r="H100" s="25"/>
      <c r="I100" s="70" t="s">
        <v>300</v>
      </c>
      <c r="J100" s="70"/>
      <c r="K100" s="70"/>
      <c r="L100" s="70"/>
    </row>
    <row r="101" spans="3:12" ht="24.95" customHeight="1">
      <c r="C101" s="25"/>
      <c r="D101" s="6" t="s">
        <v>294</v>
      </c>
      <c r="E101" s="6">
        <v>70</v>
      </c>
      <c r="F101" s="6">
        <v>1</v>
      </c>
      <c r="G101" s="25" t="s">
        <v>298</v>
      </c>
      <c r="H101" s="25"/>
      <c r="I101" s="70" t="s">
        <v>299</v>
      </c>
      <c r="J101" s="70"/>
      <c r="K101" s="70"/>
      <c r="L101" s="70"/>
    </row>
    <row r="102" spans="3:12" ht="24.95" customHeight="1">
      <c r="C102" s="25"/>
      <c r="D102" s="6" t="s">
        <v>295</v>
      </c>
      <c r="E102" s="6">
        <v>71</v>
      </c>
      <c r="F102" s="6">
        <v>1</v>
      </c>
      <c r="G102" s="25" t="s">
        <v>194</v>
      </c>
      <c r="H102" s="25"/>
      <c r="I102" s="25" t="s">
        <v>286</v>
      </c>
      <c r="J102" s="25"/>
      <c r="K102" s="25"/>
      <c r="L102" s="25"/>
    </row>
    <row r="103" spans="3:12" ht="24.95" customHeight="1">
      <c r="C103" s="66" t="s">
        <v>302</v>
      </c>
      <c r="D103" s="6" t="s">
        <v>303</v>
      </c>
      <c r="E103" s="6">
        <v>62</v>
      </c>
      <c r="F103" s="6">
        <v>1</v>
      </c>
      <c r="G103" s="25" t="s">
        <v>306</v>
      </c>
      <c r="H103" s="25"/>
      <c r="I103" s="25" t="s">
        <v>307</v>
      </c>
      <c r="J103" s="25"/>
      <c r="K103" s="25"/>
      <c r="L103" s="25"/>
    </row>
    <row r="104" spans="3:12" ht="24.95" customHeight="1">
      <c r="C104" s="25"/>
      <c r="D104" s="6" t="s">
        <v>304</v>
      </c>
      <c r="E104" s="6" t="s">
        <v>305</v>
      </c>
      <c r="F104" s="6">
        <v>9</v>
      </c>
      <c r="G104" s="25" t="s">
        <v>194</v>
      </c>
      <c r="H104" s="25"/>
      <c r="I104" s="25" t="s">
        <v>286</v>
      </c>
      <c r="J104" s="25"/>
      <c r="K104" s="25"/>
      <c r="L104" s="25"/>
    </row>
    <row r="105" spans="3:12" ht="24.95" customHeight="1">
      <c r="C105" s="66" t="s">
        <v>308</v>
      </c>
      <c r="D105" s="6" t="s">
        <v>309</v>
      </c>
      <c r="E105" s="6">
        <v>62</v>
      </c>
      <c r="F105" s="6">
        <v>1</v>
      </c>
      <c r="G105" s="25" t="s">
        <v>306</v>
      </c>
      <c r="H105" s="25"/>
      <c r="I105" s="25" t="s">
        <v>307</v>
      </c>
      <c r="J105" s="25"/>
      <c r="K105" s="25"/>
      <c r="L105" s="25"/>
    </row>
    <row r="106" spans="3:12" ht="24.95" customHeight="1">
      <c r="C106" s="25"/>
      <c r="D106" s="6" t="s">
        <v>310</v>
      </c>
      <c r="E106" s="6" t="s">
        <v>305</v>
      </c>
      <c r="F106" s="6">
        <v>9</v>
      </c>
      <c r="G106" s="25" t="s">
        <v>194</v>
      </c>
      <c r="H106" s="25"/>
      <c r="I106" s="25" t="s">
        <v>286</v>
      </c>
      <c r="J106" s="25"/>
      <c r="K106" s="25"/>
      <c r="L106" s="25"/>
    </row>
    <row r="107" spans="3:12" ht="24.95" customHeight="1">
      <c r="C107" s="66" t="s">
        <v>311</v>
      </c>
      <c r="D107" s="6" t="s">
        <v>312</v>
      </c>
      <c r="E107" s="6" t="s">
        <v>314</v>
      </c>
      <c r="F107" s="6">
        <v>4</v>
      </c>
      <c r="G107" s="25" t="s">
        <v>316</v>
      </c>
      <c r="H107" s="25"/>
      <c r="I107" s="25" t="s">
        <v>317</v>
      </c>
      <c r="J107" s="25"/>
      <c r="K107" s="25"/>
      <c r="L107" s="25"/>
    </row>
    <row r="108" spans="3:12" ht="24.95" customHeight="1">
      <c r="C108" s="25"/>
      <c r="D108" s="6" t="s">
        <v>313</v>
      </c>
      <c r="E108" s="6" t="s">
        <v>315</v>
      </c>
      <c r="F108" s="6">
        <v>6</v>
      </c>
      <c r="G108" s="25" t="s">
        <v>194</v>
      </c>
      <c r="H108" s="25"/>
      <c r="I108" s="25" t="s">
        <v>286</v>
      </c>
      <c r="J108" s="25"/>
      <c r="K108" s="25"/>
      <c r="L108" s="25"/>
    </row>
    <row r="109" spans="3:12" ht="24.95" customHeight="1">
      <c r="C109" s="66" t="s">
        <v>320</v>
      </c>
      <c r="D109" s="6" t="s">
        <v>318</v>
      </c>
      <c r="E109" s="6">
        <v>62</v>
      </c>
      <c r="F109" s="6">
        <v>4</v>
      </c>
      <c r="G109" s="25" t="s">
        <v>321</v>
      </c>
      <c r="H109" s="25"/>
      <c r="I109" s="25" t="s">
        <v>322</v>
      </c>
      <c r="J109" s="25"/>
      <c r="K109" s="25"/>
      <c r="L109" s="25"/>
    </row>
    <row r="110" spans="3:12" ht="24.95" customHeight="1">
      <c r="C110" s="25"/>
      <c r="D110" s="6" t="s">
        <v>319</v>
      </c>
      <c r="E110" s="6" t="s">
        <v>305</v>
      </c>
      <c r="F110" s="6">
        <v>9</v>
      </c>
      <c r="G110" s="25" t="s">
        <v>194</v>
      </c>
      <c r="H110" s="25"/>
      <c r="I110" s="25" t="s">
        <v>286</v>
      </c>
      <c r="J110" s="25"/>
      <c r="K110" s="25"/>
      <c r="L110" s="25"/>
    </row>
  </sheetData>
  <mergeCells count="179">
    <mergeCell ref="C107:C108"/>
    <mergeCell ref="G107:H107"/>
    <mergeCell ref="G108:H108"/>
    <mergeCell ref="I108:L108"/>
    <mergeCell ref="I107:L107"/>
    <mergeCell ref="C109:C110"/>
    <mergeCell ref="G109:H109"/>
    <mergeCell ref="I109:L109"/>
    <mergeCell ref="G110:H110"/>
    <mergeCell ref="I110:L110"/>
    <mergeCell ref="C103:C104"/>
    <mergeCell ref="G104:H104"/>
    <mergeCell ref="G103:H103"/>
    <mergeCell ref="I104:L104"/>
    <mergeCell ref="I103:L103"/>
    <mergeCell ref="C105:C106"/>
    <mergeCell ref="G105:H105"/>
    <mergeCell ref="I105:L105"/>
    <mergeCell ref="G106:H106"/>
    <mergeCell ref="I106:L106"/>
    <mergeCell ref="C99:C102"/>
    <mergeCell ref="I100:L100"/>
    <mergeCell ref="I101:L101"/>
    <mergeCell ref="I102:L102"/>
    <mergeCell ref="G102:H102"/>
    <mergeCell ref="G101:H101"/>
    <mergeCell ref="G100:H100"/>
    <mergeCell ref="G99:H99"/>
    <mergeCell ref="I99:L99"/>
    <mergeCell ref="I95:L95"/>
    <mergeCell ref="I96:L96"/>
    <mergeCell ref="I97:L97"/>
    <mergeCell ref="I98:L98"/>
    <mergeCell ref="I87:L87"/>
    <mergeCell ref="I88:L88"/>
    <mergeCell ref="I89:L89"/>
    <mergeCell ref="I90:L90"/>
    <mergeCell ref="I91:L91"/>
    <mergeCell ref="I92:L9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G93:H93"/>
    <mergeCell ref="G94:H94"/>
    <mergeCell ref="G83:H83"/>
    <mergeCell ref="G84:H84"/>
    <mergeCell ref="G85:H85"/>
    <mergeCell ref="G86:H86"/>
    <mergeCell ref="G80:H80"/>
    <mergeCell ref="G81:H81"/>
    <mergeCell ref="G82:H82"/>
    <mergeCell ref="E62:L62"/>
    <mergeCell ref="E63:L63"/>
    <mergeCell ref="G54:H54"/>
    <mergeCell ref="G74:H74"/>
    <mergeCell ref="G75:H75"/>
    <mergeCell ref="G76:H76"/>
    <mergeCell ref="G77:H77"/>
    <mergeCell ref="G78:H78"/>
    <mergeCell ref="G79:H79"/>
    <mergeCell ref="E54:F54"/>
    <mergeCell ref="E55:F55"/>
    <mergeCell ref="E56:F56"/>
    <mergeCell ref="E73:L7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G51:H51"/>
    <mergeCell ref="G52:H52"/>
    <mergeCell ref="G53:H53"/>
    <mergeCell ref="I49:J49"/>
    <mergeCell ref="K49:L49"/>
    <mergeCell ref="E50:F50"/>
    <mergeCell ref="E51:F51"/>
    <mergeCell ref="E52:F52"/>
    <mergeCell ref="E53:F53"/>
    <mergeCell ref="K51:L51"/>
    <mergeCell ref="K52:L52"/>
    <mergeCell ref="K53:L53"/>
    <mergeCell ref="G55:H55"/>
    <mergeCell ref="G56:H56"/>
    <mergeCell ref="I51:J51"/>
    <mergeCell ref="I52:J52"/>
    <mergeCell ref="I53:J53"/>
    <mergeCell ref="I54:J54"/>
    <mergeCell ref="I55:J55"/>
    <mergeCell ref="I56:J56"/>
    <mergeCell ref="D41:D46"/>
    <mergeCell ref="K44:L46"/>
    <mergeCell ref="E47:L47"/>
    <mergeCell ref="E48:L48"/>
    <mergeCell ref="E49:F49"/>
    <mergeCell ref="G49:H49"/>
    <mergeCell ref="E36:L36"/>
    <mergeCell ref="E37:L37"/>
    <mergeCell ref="E38:L38"/>
    <mergeCell ref="E39:L39"/>
    <mergeCell ref="E40:L40"/>
    <mergeCell ref="E41:L41"/>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E18:L18"/>
    <mergeCell ref="E19:L19"/>
    <mergeCell ref="E20:L20"/>
    <mergeCell ref="C9:C20"/>
    <mergeCell ref="E21:L21"/>
    <mergeCell ref="E22:L22"/>
    <mergeCell ref="E12:L12"/>
    <mergeCell ref="E13:L13"/>
    <mergeCell ref="E14:L14"/>
    <mergeCell ref="E15:L15"/>
    <mergeCell ref="E16:L16"/>
    <mergeCell ref="E17:L17"/>
    <mergeCell ref="E8:L8"/>
    <mergeCell ref="E9:L9"/>
    <mergeCell ref="E10:L10"/>
    <mergeCell ref="E11:L11"/>
    <mergeCell ref="A2:A7"/>
    <mergeCell ref="E1:L1"/>
    <mergeCell ref="E2:L2"/>
    <mergeCell ref="E3:L3"/>
    <mergeCell ref="E4:L4"/>
    <mergeCell ref="E5:L5"/>
    <mergeCell ref="E6:L6"/>
    <mergeCell ref="E7:L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28" zoomScale="85" zoomScaleNormal="85" workbookViewId="0">
      <selection activeCell="A39" sqref="A37:XFD39"/>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83"/>
      <c r="F1" s="83"/>
      <c r="G1" s="83"/>
      <c r="H1" s="83"/>
      <c r="I1" s="83"/>
      <c r="J1" s="83"/>
      <c r="K1" s="83"/>
      <c r="L1" s="83"/>
    </row>
    <row r="2" spans="1:12" ht="21.95" customHeight="1">
      <c r="A2" s="71" t="s">
        <v>1</v>
      </c>
      <c r="B2" s="109" t="str">
        <f>HYPERLINK("#C6","LogPage")</f>
        <v>LogPage</v>
      </c>
      <c r="E2" s="83"/>
      <c r="F2" s="83"/>
      <c r="G2" s="83"/>
      <c r="H2" s="83"/>
      <c r="I2" s="83"/>
      <c r="J2" s="83"/>
      <c r="K2" s="83"/>
      <c r="L2" s="83"/>
    </row>
    <row r="3" spans="1:12" ht="21.95" customHeight="1">
      <c r="A3" s="71"/>
      <c r="B3" s="109" t="str">
        <f>HYPERLINK("#C17", "SMART / Health Information")</f>
        <v>SMART / Health Information</v>
      </c>
      <c r="E3" s="83"/>
      <c r="F3" s="83"/>
      <c r="G3" s="83"/>
      <c r="H3" s="83"/>
      <c r="I3" s="83"/>
      <c r="J3" s="83"/>
      <c r="K3" s="83"/>
      <c r="L3" s="83"/>
    </row>
    <row r="4" spans="1:12" ht="21.95" customHeight="1">
      <c r="A4" s="71"/>
      <c r="B4" s="109" t="str">
        <f>HYPERLINK("#C29",  "Smart / Health Information Extended")</f>
        <v>Smart / Health Information Extended</v>
      </c>
      <c r="E4" s="83"/>
      <c r="F4" s="83"/>
      <c r="G4" s="83"/>
      <c r="H4" s="83"/>
      <c r="I4" s="83"/>
      <c r="J4" s="83"/>
      <c r="K4" s="83"/>
      <c r="L4" s="83"/>
    </row>
    <row r="5" spans="1:12" ht="21.95" customHeight="1">
      <c r="C5" s="20" t="s">
        <v>1</v>
      </c>
      <c r="D5" s="3" t="s">
        <v>2</v>
      </c>
      <c r="E5" s="72" t="s">
        <v>124</v>
      </c>
      <c r="F5" s="73"/>
      <c r="G5" s="73"/>
      <c r="H5" s="73"/>
      <c r="I5" s="73"/>
      <c r="J5" s="73"/>
      <c r="K5" s="73"/>
      <c r="L5" s="74"/>
    </row>
    <row r="6" spans="1:12" ht="21.95" customHeight="1">
      <c r="C6" s="90" t="s">
        <v>357</v>
      </c>
      <c r="D6" s="58" t="s">
        <v>222</v>
      </c>
      <c r="E6" s="21" t="s">
        <v>323</v>
      </c>
      <c r="F6" s="81" t="s">
        <v>324</v>
      </c>
      <c r="G6" s="82"/>
      <c r="H6" s="81" t="s">
        <v>325</v>
      </c>
      <c r="I6" s="84"/>
      <c r="J6" s="82"/>
      <c r="K6" s="81" t="s">
        <v>326</v>
      </c>
      <c r="L6" s="82"/>
    </row>
    <row r="7" spans="1:12" ht="21.95" customHeight="1">
      <c r="C7" s="91"/>
      <c r="D7" s="59"/>
      <c r="E7" s="15" t="s">
        <v>327</v>
      </c>
      <c r="F7" s="79" t="s">
        <v>337</v>
      </c>
      <c r="G7" s="80"/>
      <c r="H7" s="79" t="s">
        <v>339</v>
      </c>
      <c r="I7" s="93"/>
      <c r="J7" s="80"/>
      <c r="K7" s="79" t="s">
        <v>340</v>
      </c>
      <c r="L7" s="80"/>
    </row>
    <row r="8" spans="1:12" ht="21.95" customHeight="1">
      <c r="C8" s="91"/>
      <c r="D8" s="59"/>
      <c r="E8" s="15" t="s">
        <v>328</v>
      </c>
      <c r="F8" s="79" t="s">
        <v>338</v>
      </c>
      <c r="G8" s="80"/>
      <c r="H8" s="79" t="s">
        <v>342</v>
      </c>
      <c r="I8" s="93"/>
      <c r="J8" s="80"/>
      <c r="K8" s="79" t="s">
        <v>341</v>
      </c>
      <c r="L8" s="80"/>
    </row>
    <row r="9" spans="1:12" ht="21.95" customHeight="1">
      <c r="C9" s="91"/>
      <c r="D9" s="59"/>
      <c r="E9" s="15" t="s">
        <v>329</v>
      </c>
      <c r="F9" s="79" t="s">
        <v>222</v>
      </c>
      <c r="G9" s="80"/>
      <c r="H9" s="79" t="s">
        <v>343</v>
      </c>
      <c r="I9" s="93"/>
      <c r="J9" s="80"/>
      <c r="K9" s="79" t="s">
        <v>222</v>
      </c>
      <c r="L9" s="80"/>
    </row>
    <row r="10" spans="1:12" ht="21.95" customHeight="1">
      <c r="C10" s="91"/>
      <c r="D10" s="59"/>
      <c r="E10" s="15" t="s">
        <v>330</v>
      </c>
      <c r="F10" s="79" t="s">
        <v>337</v>
      </c>
      <c r="G10" s="80"/>
      <c r="H10" s="79" t="s">
        <v>344</v>
      </c>
      <c r="I10" s="93"/>
      <c r="J10" s="80"/>
      <c r="K10" s="79" t="s">
        <v>351</v>
      </c>
      <c r="L10" s="80"/>
    </row>
    <row r="11" spans="1:12" ht="21.95" customHeight="1">
      <c r="C11" s="91"/>
      <c r="D11" s="59"/>
      <c r="E11" s="15" t="s">
        <v>331</v>
      </c>
      <c r="F11" s="79" t="s">
        <v>338</v>
      </c>
      <c r="G11" s="80"/>
      <c r="H11" s="79" t="s">
        <v>345</v>
      </c>
      <c r="I11" s="93"/>
      <c r="J11" s="80"/>
      <c r="K11" s="79" t="s">
        <v>352</v>
      </c>
      <c r="L11" s="80"/>
    </row>
    <row r="12" spans="1:12" ht="21.95" customHeight="1">
      <c r="C12" s="91"/>
      <c r="D12" s="59"/>
      <c r="E12" s="15" t="s">
        <v>332</v>
      </c>
      <c r="F12" s="79" t="s">
        <v>338</v>
      </c>
      <c r="G12" s="80"/>
      <c r="H12" s="79" t="s">
        <v>346</v>
      </c>
      <c r="I12" s="93"/>
      <c r="J12" s="80"/>
      <c r="K12" s="79" t="s">
        <v>353</v>
      </c>
      <c r="L12" s="80"/>
    </row>
    <row r="13" spans="1:12" ht="21.95" customHeight="1">
      <c r="C13" s="91"/>
      <c r="D13" s="59"/>
      <c r="E13" s="15" t="s">
        <v>333</v>
      </c>
      <c r="F13" s="79" t="s">
        <v>338</v>
      </c>
      <c r="G13" s="80"/>
      <c r="H13" s="79" t="s">
        <v>347</v>
      </c>
      <c r="I13" s="93"/>
      <c r="J13" s="80"/>
      <c r="K13" s="79" t="s">
        <v>354</v>
      </c>
      <c r="L13" s="80"/>
    </row>
    <row r="14" spans="1:12" ht="21.95" customHeight="1">
      <c r="C14" s="91"/>
      <c r="D14" s="59"/>
      <c r="E14" s="15" t="s">
        <v>334</v>
      </c>
      <c r="F14" s="79" t="s">
        <v>338</v>
      </c>
      <c r="G14" s="80"/>
      <c r="H14" s="79" t="s">
        <v>348</v>
      </c>
      <c r="I14" s="93"/>
      <c r="J14" s="80"/>
      <c r="K14" s="79" t="s">
        <v>355</v>
      </c>
      <c r="L14" s="80"/>
    </row>
    <row r="15" spans="1:12" ht="21.95" customHeight="1">
      <c r="C15" s="91"/>
      <c r="D15" s="59"/>
      <c r="E15" s="15" t="s">
        <v>335</v>
      </c>
      <c r="F15" s="79" t="s">
        <v>222</v>
      </c>
      <c r="G15" s="80"/>
      <c r="H15" s="79" t="s">
        <v>349</v>
      </c>
      <c r="I15" s="93"/>
      <c r="J15" s="80"/>
      <c r="K15" s="79" t="s">
        <v>222</v>
      </c>
      <c r="L15" s="80"/>
    </row>
    <row r="16" spans="1:12" ht="21.95" customHeight="1">
      <c r="C16" s="92"/>
      <c r="D16" s="60"/>
      <c r="E16" s="15" t="s">
        <v>336</v>
      </c>
      <c r="F16" s="79" t="s">
        <v>338</v>
      </c>
      <c r="G16" s="80"/>
      <c r="H16" s="79" t="s">
        <v>350</v>
      </c>
      <c r="I16" s="93"/>
      <c r="J16" s="80"/>
      <c r="K16" s="79" t="s">
        <v>356</v>
      </c>
      <c r="L16" s="80"/>
    </row>
    <row r="17" spans="3:12" ht="21.95" customHeight="1">
      <c r="C17" s="111" t="s">
        <v>358</v>
      </c>
      <c r="D17" s="6" t="str">
        <f t="shared" ref="D17:D28" si="0">"SLOG-" &amp; ROW() - 16</f>
        <v>SLOG-1</v>
      </c>
      <c r="E17" s="112" t="s">
        <v>363</v>
      </c>
      <c r="F17" s="113"/>
      <c r="G17" s="113"/>
      <c r="H17" s="113"/>
      <c r="I17" s="113"/>
      <c r="J17" s="113"/>
      <c r="K17" s="113"/>
      <c r="L17" s="114"/>
    </row>
    <row r="18" spans="3:12" ht="21.95" customHeight="1">
      <c r="C18" s="111"/>
      <c r="D18" s="6" t="str">
        <f t="shared" si="0"/>
        <v>SLOG-2</v>
      </c>
      <c r="E18" s="112" t="s">
        <v>364</v>
      </c>
      <c r="F18" s="113"/>
      <c r="G18" s="113"/>
      <c r="H18" s="113"/>
      <c r="I18" s="113"/>
      <c r="J18" s="113"/>
      <c r="K18" s="113"/>
      <c r="L18" s="114"/>
    </row>
    <row r="19" spans="3:12" ht="21.95" customHeight="1">
      <c r="C19" s="111"/>
      <c r="D19" s="6" t="str">
        <f t="shared" si="0"/>
        <v>SLOG-3</v>
      </c>
      <c r="E19" s="112" t="s">
        <v>365</v>
      </c>
      <c r="F19" s="113"/>
      <c r="G19" s="113"/>
      <c r="H19" s="113"/>
      <c r="I19" s="113"/>
      <c r="J19" s="113"/>
      <c r="K19" s="113"/>
      <c r="L19" s="114"/>
    </row>
    <row r="20" spans="3:12" ht="21.95" customHeight="1">
      <c r="C20" s="111"/>
      <c r="D20" s="6" t="str">
        <f t="shared" si="0"/>
        <v>SLOG-4</v>
      </c>
      <c r="E20" s="112" t="s">
        <v>366</v>
      </c>
      <c r="F20" s="113"/>
      <c r="G20" s="113"/>
      <c r="H20" s="113"/>
      <c r="I20" s="113"/>
      <c r="J20" s="113"/>
      <c r="K20" s="113"/>
      <c r="L20" s="114"/>
    </row>
    <row r="21" spans="3:12" ht="21.95" customHeight="1">
      <c r="C21" s="111"/>
      <c r="D21" s="6" t="str">
        <f t="shared" si="0"/>
        <v>SLOG-5</v>
      </c>
      <c r="E21" s="112" t="s">
        <v>367</v>
      </c>
      <c r="F21" s="113"/>
      <c r="G21" s="113"/>
      <c r="H21" s="113"/>
      <c r="I21" s="113"/>
      <c r="J21" s="113"/>
      <c r="K21" s="113"/>
      <c r="L21" s="114"/>
    </row>
    <row r="22" spans="3:12" ht="21.95" customHeight="1">
      <c r="C22" s="111"/>
      <c r="D22" s="6" t="str">
        <f t="shared" si="0"/>
        <v>SLOG-6</v>
      </c>
      <c r="E22" s="112" t="s">
        <v>368</v>
      </c>
      <c r="F22" s="113"/>
      <c r="G22" s="113"/>
      <c r="H22" s="113"/>
      <c r="I22" s="113"/>
      <c r="J22" s="113"/>
      <c r="K22" s="113"/>
      <c r="L22" s="114"/>
    </row>
    <row r="23" spans="3:12" ht="21.95" customHeight="1">
      <c r="C23" s="111"/>
      <c r="D23" s="6" t="str">
        <f t="shared" si="0"/>
        <v>SLOG-7</v>
      </c>
      <c r="E23" s="112" t="s">
        <v>369</v>
      </c>
      <c r="F23" s="113"/>
      <c r="G23" s="113"/>
      <c r="H23" s="113"/>
      <c r="I23" s="113"/>
      <c r="J23" s="113"/>
      <c r="K23" s="113"/>
      <c r="L23" s="114"/>
    </row>
    <row r="24" spans="3:12" ht="21.95" customHeight="1">
      <c r="C24" s="111"/>
      <c r="D24" s="6" t="str">
        <f t="shared" si="0"/>
        <v>SLOG-8</v>
      </c>
      <c r="E24" s="112" t="s">
        <v>370</v>
      </c>
      <c r="F24" s="113"/>
      <c r="G24" s="113"/>
      <c r="H24" s="113"/>
      <c r="I24" s="113"/>
      <c r="J24" s="113"/>
      <c r="K24" s="113"/>
      <c r="L24" s="114"/>
    </row>
    <row r="25" spans="3:12" ht="21.95" customHeight="1">
      <c r="C25" s="111"/>
      <c r="D25" s="6" t="str">
        <f t="shared" si="0"/>
        <v>SLOG-9</v>
      </c>
      <c r="E25" s="112" t="s">
        <v>371</v>
      </c>
      <c r="F25" s="113"/>
      <c r="G25" s="113"/>
      <c r="H25" s="113"/>
      <c r="I25" s="113"/>
      <c r="J25" s="113"/>
      <c r="K25" s="113"/>
      <c r="L25" s="114"/>
    </row>
    <row r="26" spans="3:12" ht="21.95" customHeight="1">
      <c r="C26" s="111"/>
      <c r="D26" s="6" t="str">
        <f t="shared" si="0"/>
        <v>SLOG-10</v>
      </c>
      <c r="E26" s="112" t="s">
        <v>372</v>
      </c>
      <c r="F26" s="113"/>
      <c r="G26" s="113"/>
      <c r="H26" s="113"/>
      <c r="I26" s="113"/>
      <c r="J26" s="113"/>
      <c r="K26" s="113"/>
      <c r="L26" s="114"/>
    </row>
    <row r="27" spans="3:12" ht="21.95" customHeight="1">
      <c r="C27" s="111"/>
      <c r="D27" s="6" t="str">
        <f t="shared" si="0"/>
        <v>SLOG-11</v>
      </c>
      <c r="E27" s="112" t="s">
        <v>373</v>
      </c>
      <c r="F27" s="113"/>
      <c r="G27" s="113"/>
      <c r="H27" s="113"/>
      <c r="I27" s="113"/>
      <c r="J27" s="113"/>
      <c r="K27" s="113"/>
      <c r="L27" s="114"/>
    </row>
    <row r="28" spans="3:12" ht="21.95" customHeight="1">
      <c r="C28" s="111"/>
      <c r="D28" s="6" t="str">
        <f t="shared" si="0"/>
        <v>SLOG-12</v>
      </c>
      <c r="E28" s="112" t="s">
        <v>374</v>
      </c>
      <c r="F28" s="113"/>
      <c r="G28" s="113"/>
      <c r="H28" s="113"/>
      <c r="I28" s="113"/>
      <c r="J28" s="113"/>
      <c r="K28" s="113"/>
      <c r="L28" s="114"/>
    </row>
    <row r="29" spans="3:12" ht="21.95" customHeight="1">
      <c r="C29" s="75" t="s">
        <v>359</v>
      </c>
      <c r="D29" s="4" t="s">
        <v>222</v>
      </c>
      <c r="E29" s="21" t="s">
        <v>223</v>
      </c>
      <c r="F29" s="21" t="s">
        <v>225</v>
      </c>
      <c r="G29" s="81" t="s">
        <v>224</v>
      </c>
      <c r="H29" s="82"/>
      <c r="I29" s="81" t="s">
        <v>226</v>
      </c>
      <c r="J29" s="84"/>
      <c r="K29" s="84"/>
      <c r="L29" s="82"/>
    </row>
    <row r="30" spans="3:12" ht="52.5" customHeight="1">
      <c r="C30" s="75"/>
      <c r="D30" s="4" t="str">
        <f>"SMART-" &amp; ROW() - 29</f>
        <v>SMART-1</v>
      </c>
      <c r="E30" s="15" t="s">
        <v>360</v>
      </c>
      <c r="F30" s="15" t="s">
        <v>361</v>
      </c>
      <c r="G30" s="79" t="s">
        <v>362</v>
      </c>
      <c r="H30" s="80"/>
      <c r="I30" s="87" t="s">
        <v>380</v>
      </c>
      <c r="J30" s="88"/>
      <c r="K30" s="88"/>
      <c r="L30" s="89"/>
    </row>
    <row r="31" spans="3:12" ht="21.95" customHeight="1">
      <c r="C31" s="75"/>
      <c r="D31" s="4" t="str">
        <f>"SMART-" &amp; ROW() - 29</f>
        <v>SMART-2</v>
      </c>
      <c r="E31" s="15" t="s">
        <v>376</v>
      </c>
      <c r="F31" s="15" t="s">
        <v>361</v>
      </c>
      <c r="G31" s="79" t="s">
        <v>375</v>
      </c>
      <c r="H31" s="80"/>
      <c r="I31" s="76" t="s">
        <v>381</v>
      </c>
      <c r="J31" s="77"/>
      <c r="K31" s="77"/>
      <c r="L31" s="78"/>
    </row>
    <row r="32" spans="3:12" ht="98.25" customHeight="1">
      <c r="C32" s="75"/>
      <c r="D32" s="58" t="s">
        <v>505</v>
      </c>
      <c r="E32" s="90" t="s">
        <v>379</v>
      </c>
      <c r="F32" s="90" t="s">
        <v>378</v>
      </c>
      <c r="G32" s="94" t="s">
        <v>377</v>
      </c>
      <c r="H32" s="95"/>
      <c r="I32" s="87" t="s">
        <v>396</v>
      </c>
      <c r="J32" s="88"/>
      <c r="K32" s="88"/>
      <c r="L32" s="89"/>
    </row>
    <row r="33" spans="3:12" ht="19.5" customHeight="1">
      <c r="C33" s="75"/>
      <c r="D33" s="59"/>
      <c r="E33" s="91"/>
      <c r="F33" s="91"/>
      <c r="G33" s="96"/>
      <c r="H33" s="97"/>
      <c r="I33" s="85" t="s">
        <v>223</v>
      </c>
      <c r="J33" s="86"/>
      <c r="K33" s="81" t="s">
        <v>382</v>
      </c>
      <c r="L33" s="82"/>
    </row>
    <row r="34" spans="3:12" ht="19.5" customHeight="1">
      <c r="C34" s="75"/>
      <c r="D34" s="59"/>
      <c r="E34" s="91"/>
      <c r="F34" s="91"/>
      <c r="G34" s="96"/>
      <c r="H34" s="97"/>
      <c r="I34" s="100" t="s">
        <v>383</v>
      </c>
      <c r="J34" s="101"/>
      <c r="K34" s="79" t="s">
        <v>385</v>
      </c>
      <c r="L34" s="80"/>
    </row>
    <row r="35" spans="3:12" ht="19.5" customHeight="1">
      <c r="C35" s="75"/>
      <c r="D35" s="60"/>
      <c r="E35" s="92"/>
      <c r="F35" s="92"/>
      <c r="G35" s="98"/>
      <c r="H35" s="99"/>
      <c r="I35" s="100" t="s">
        <v>384</v>
      </c>
      <c r="J35" s="101"/>
      <c r="K35" s="79" t="s">
        <v>386</v>
      </c>
      <c r="L35" s="80"/>
    </row>
    <row r="36" spans="3:12" ht="98.25" customHeight="1">
      <c r="C36" s="75"/>
      <c r="D36" s="58" t="s">
        <v>506</v>
      </c>
      <c r="E36" s="90" t="s">
        <v>250</v>
      </c>
      <c r="F36" s="90" t="s">
        <v>378</v>
      </c>
      <c r="G36" s="94" t="s">
        <v>387</v>
      </c>
      <c r="H36" s="95"/>
      <c r="I36" s="87" t="s">
        <v>396</v>
      </c>
      <c r="J36" s="88"/>
      <c r="K36" s="88"/>
      <c r="L36" s="89"/>
    </row>
    <row r="37" spans="3:12" ht="19.5" customHeight="1">
      <c r="C37" s="75"/>
      <c r="D37" s="59"/>
      <c r="E37" s="91"/>
      <c r="F37" s="91"/>
      <c r="G37" s="96"/>
      <c r="H37" s="97"/>
      <c r="I37" s="85" t="s">
        <v>223</v>
      </c>
      <c r="J37" s="86"/>
      <c r="K37" s="81" t="s">
        <v>382</v>
      </c>
      <c r="L37" s="82"/>
    </row>
    <row r="38" spans="3:12" ht="19.5" customHeight="1">
      <c r="C38" s="75"/>
      <c r="D38" s="59"/>
      <c r="E38" s="91"/>
      <c r="F38" s="91"/>
      <c r="G38" s="96"/>
      <c r="H38" s="97"/>
      <c r="I38" s="100" t="s">
        <v>388</v>
      </c>
      <c r="J38" s="101"/>
      <c r="K38" s="79" t="s">
        <v>385</v>
      </c>
      <c r="L38" s="80"/>
    </row>
    <row r="39" spans="3:12" ht="19.5" customHeight="1">
      <c r="C39" s="75"/>
      <c r="D39" s="60"/>
      <c r="E39" s="92"/>
      <c r="F39" s="92"/>
      <c r="G39" s="98"/>
      <c r="H39" s="99"/>
      <c r="I39" s="100" t="s">
        <v>389</v>
      </c>
      <c r="J39" s="101"/>
      <c r="K39" s="79" t="s">
        <v>386</v>
      </c>
      <c r="L39" s="80"/>
    </row>
    <row r="40" spans="3:12" ht="57.75" customHeight="1">
      <c r="C40" s="75"/>
      <c r="D40" s="4" t="str">
        <f>"SMART-" &amp; ROW() - 35</f>
        <v>SMART-5</v>
      </c>
      <c r="E40" s="15" t="s">
        <v>269</v>
      </c>
      <c r="F40" s="15" t="s">
        <v>378</v>
      </c>
      <c r="G40" s="79" t="s">
        <v>393</v>
      </c>
      <c r="H40" s="80"/>
      <c r="I40" s="87" t="s">
        <v>395</v>
      </c>
      <c r="J40" s="88"/>
      <c r="K40" s="88"/>
      <c r="L40" s="89"/>
    </row>
    <row r="41" spans="3:12" ht="43.5" customHeight="1">
      <c r="C41" s="75"/>
      <c r="D41" s="4" t="str">
        <f>"SMART-" &amp; ROW() - 35</f>
        <v>SMART-6</v>
      </c>
      <c r="E41" s="15" t="s">
        <v>399</v>
      </c>
      <c r="F41" s="15" t="s">
        <v>378</v>
      </c>
      <c r="G41" s="79" t="s">
        <v>394</v>
      </c>
      <c r="H41" s="80"/>
      <c r="I41" s="87" t="s">
        <v>397</v>
      </c>
      <c r="J41" s="88"/>
      <c r="K41" s="88"/>
      <c r="L41" s="89"/>
    </row>
    <row r="42" spans="3:12" ht="56.25" customHeight="1">
      <c r="C42" s="75"/>
      <c r="D42" s="4" t="str">
        <f>"SMART-" &amp; ROW() - 35</f>
        <v>SMART-7</v>
      </c>
      <c r="E42" s="15" t="s">
        <v>390</v>
      </c>
      <c r="F42" s="15" t="s">
        <v>378</v>
      </c>
      <c r="G42" s="79" t="s">
        <v>392</v>
      </c>
      <c r="H42" s="80"/>
      <c r="I42" s="87" t="s">
        <v>398</v>
      </c>
      <c r="J42" s="88"/>
      <c r="K42" s="88"/>
      <c r="L42" s="89"/>
    </row>
    <row r="43" spans="3:12" ht="60" customHeight="1">
      <c r="C43" s="75"/>
      <c r="D43" s="58" t="s">
        <v>507</v>
      </c>
      <c r="E43" s="90" t="s">
        <v>391</v>
      </c>
      <c r="F43" s="90" t="s">
        <v>378</v>
      </c>
      <c r="G43" s="94" t="s">
        <v>400</v>
      </c>
      <c r="H43" s="95"/>
      <c r="I43" s="87" t="s">
        <v>405</v>
      </c>
      <c r="J43" s="88"/>
      <c r="K43" s="88"/>
      <c r="L43" s="89"/>
    </row>
    <row r="44" spans="3:12" ht="19.5" customHeight="1">
      <c r="C44" s="75"/>
      <c r="D44" s="59"/>
      <c r="E44" s="91"/>
      <c r="F44" s="91"/>
      <c r="G44" s="96"/>
      <c r="H44" s="97"/>
      <c r="I44" s="85" t="s">
        <v>223</v>
      </c>
      <c r="J44" s="86"/>
      <c r="K44" s="81" t="s">
        <v>382</v>
      </c>
      <c r="L44" s="82"/>
    </row>
    <row r="45" spans="3:12" ht="19.5" customHeight="1">
      <c r="C45" s="75"/>
      <c r="D45" s="59"/>
      <c r="E45" s="91"/>
      <c r="F45" s="91"/>
      <c r="G45" s="96"/>
      <c r="H45" s="97"/>
      <c r="I45" s="100" t="s">
        <v>401</v>
      </c>
      <c r="J45" s="101"/>
      <c r="K45" s="79" t="s">
        <v>403</v>
      </c>
      <c r="L45" s="80"/>
    </row>
    <row r="46" spans="3:12" ht="19.5" customHeight="1">
      <c r="C46" s="75"/>
      <c r="D46" s="60"/>
      <c r="E46" s="92"/>
      <c r="F46" s="92"/>
      <c r="G46" s="98"/>
      <c r="H46" s="99"/>
      <c r="I46" s="100" t="s">
        <v>402</v>
      </c>
      <c r="J46" s="101"/>
      <c r="K46" s="79" t="s">
        <v>404</v>
      </c>
      <c r="L46" s="80"/>
    </row>
    <row r="47" spans="3:12" ht="96" customHeight="1">
      <c r="C47" s="75"/>
      <c r="D47" s="4" t="str">
        <f>"SMART-" &amp; ROW() - 38</f>
        <v>SMART-9</v>
      </c>
      <c r="E47" s="15" t="s">
        <v>406</v>
      </c>
      <c r="F47" s="15" t="s">
        <v>408</v>
      </c>
      <c r="G47" s="79" t="s">
        <v>411</v>
      </c>
      <c r="H47" s="80"/>
      <c r="I47" s="87" t="s">
        <v>412</v>
      </c>
      <c r="J47" s="88"/>
      <c r="K47" s="88"/>
      <c r="L47" s="89"/>
    </row>
    <row r="48" spans="3:12" ht="48.75" customHeight="1">
      <c r="C48" s="75"/>
      <c r="D48" s="4" t="str">
        <f>"SMART-" &amp; ROW() - 38</f>
        <v>SMART-10</v>
      </c>
      <c r="E48" s="15" t="s">
        <v>407</v>
      </c>
      <c r="F48" s="15" t="s">
        <v>409</v>
      </c>
      <c r="G48" s="79" t="s">
        <v>410</v>
      </c>
      <c r="H48" s="80"/>
      <c r="I48" s="87" t="s">
        <v>413</v>
      </c>
      <c r="J48" s="88"/>
      <c r="K48" s="88"/>
      <c r="L48" s="89"/>
    </row>
    <row r="49" spans="3:12" ht="89.25" customHeight="1">
      <c r="C49" s="75"/>
      <c r="D49" s="58" t="s">
        <v>508</v>
      </c>
      <c r="E49" s="90" t="s">
        <v>414</v>
      </c>
      <c r="F49" s="90" t="s">
        <v>378</v>
      </c>
      <c r="G49" s="94" t="s">
        <v>415</v>
      </c>
      <c r="H49" s="95"/>
      <c r="I49" s="87" t="s">
        <v>427</v>
      </c>
      <c r="J49" s="88"/>
      <c r="K49" s="88"/>
      <c r="L49" s="89"/>
    </row>
    <row r="50" spans="3:12" ht="19.5" customHeight="1">
      <c r="C50" s="75"/>
      <c r="D50" s="59"/>
      <c r="E50" s="91"/>
      <c r="F50" s="91"/>
      <c r="G50" s="96"/>
      <c r="H50" s="97"/>
      <c r="I50" s="85" t="s">
        <v>223</v>
      </c>
      <c r="J50" s="86"/>
      <c r="K50" s="81" t="s">
        <v>382</v>
      </c>
      <c r="L50" s="82"/>
    </row>
    <row r="51" spans="3:12" ht="19.5" customHeight="1">
      <c r="C51" s="75"/>
      <c r="D51" s="59"/>
      <c r="E51" s="91"/>
      <c r="F51" s="91"/>
      <c r="G51" s="96"/>
      <c r="H51" s="97"/>
      <c r="I51" s="100" t="s">
        <v>416</v>
      </c>
      <c r="J51" s="101"/>
      <c r="K51" s="79" t="s">
        <v>418</v>
      </c>
      <c r="L51" s="80"/>
    </row>
    <row r="52" spans="3:12" ht="19.5" customHeight="1">
      <c r="C52" s="75"/>
      <c r="D52" s="60"/>
      <c r="E52" s="92"/>
      <c r="F52" s="92"/>
      <c r="G52" s="98"/>
      <c r="H52" s="99"/>
      <c r="I52" s="100" t="s">
        <v>417</v>
      </c>
      <c r="J52" s="101"/>
      <c r="K52" s="79" t="s">
        <v>419</v>
      </c>
      <c r="L52" s="80"/>
    </row>
    <row r="53" spans="3:12" ht="37.5" customHeight="1">
      <c r="C53" s="75"/>
      <c r="D53" s="58" t="s">
        <v>509</v>
      </c>
      <c r="E53" s="90" t="s">
        <v>420</v>
      </c>
      <c r="F53" s="90" t="s">
        <v>421</v>
      </c>
      <c r="G53" s="94" t="s">
        <v>422</v>
      </c>
      <c r="H53" s="95"/>
      <c r="I53" s="87" t="s">
        <v>428</v>
      </c>
      <c r="J53" s="88"/>
      <c r="K53" s="88"/>
      <c r="L53" s="89"/>
    </row>
    <row r="54" spans="3:12" ht="21.95" customHeight="1">
      <c r="C54" s="75"/>
      <c r="D54" s="59"/>
      <c r="E54" s="91"/>
      <c r="F54" s="91"/>
      <c r="G54" s="96"/>
      <c r="H54" s="97"/>
      <c r="I54" s="85" t="s">
        <v>223</v>
      </c>
      <c r="J54" s="86"/>
      <c r="K54" s="81" t="s">
        <v>382</v>
      </c>
      <c r="L54" s="82"/>
    </row>
    <row r="55" spans="3:12" ht="80.25" customHeight="1">
      <c r="C55" s="75"/>
      <c r="D55" s="59"/>
      <c r="E55" s="91"/>
      <c r="F55" s="91"/>
      <c r="G55" s="96"/>
      <c r="H55" s="97"/>
      <c r="I55" s="100" t="s">
        <v>423</v>
      </c>
      <c r="J55" s="101"/>
      <c r="K55" s="87" t="s">
        <v>426</v>
      </c>
      <c r="L55" s="89"/>
    </row>
    <row r="56" spans="3:12" ht="21.95" customHeight="1">
      <c r="C56" s="75"/>
      <c r="D56" s="60"/>
      <c r="E56" s="92"/>
      <c r="F56" s="92"/>
      <c r="G56" s="98"/>
      <c r="H56" s="99"/>
      <c r="I56" s="100" t="s">
        <v>424</v>
      </c>
      <c r="J56" s="101"/>
      <c r="K56" s="79" t="s">
        <v>425</v>
      </c>
      <c r="L56" s="80"/>
    </row>
    <row r="57" spans="3:12" ht="21.95" customHeight="1">
      <c r="C57" s="75"/>
      <c r="D57" s="48" t="s">
        <v>510</v>
      </c>
      <c r="E57" s="90" t="s">
        <v>433</v>
      </c>
      <c r="F57" s="90" t="s">
        <v>434</v>
      </c>
      <c r="G57" s="94" t="s">
        <v>435</v>
      </c>
      <c r="H57" s="95"/>
      <c r="I57" s="76" t="s">
        <v>436</v>
      </c>
      <c r="J57" s="77"/>
      <c r="K57" s="77"/>
      <c r="L57" s="78"/>
    </row>
    <row r="58" spans="3:12" ht="19.5" customHeight="1">
      <c r="C58" s="75"/>
      <c r="D58" s="48"/>
      <c r="E58" s="91"/>
      <c r="F58" s="91"/>
      <c r="G58" s="96"/>
      <c r="H58" s="97"/>
      <c r="I58" s="85" t="s">
        <v>223</v>
      </c>
      <c r="J58" s="86"/>
      <c r="K58" s="81" t="s">
        <v>382</v>
      </c>
      <c r="L58" s="82"/>
    </row>
    <row r="59" spans="3:12" ht="19.5" customHeight="1">
      <c r="C59" s="75"/>
      <c r="D59" s="48"/>
      <c r="E59" s="91"/>
      <c r="F59" s="91"/>
      <c r="G59" s="96"/>
      <c r="H59" s="97"/>
      <c r="I59" s="100" t="s">
        <v>429</v>
      </c>
      <c r="J59" s="101"/>
      <c r="K59" s="79" t="s">
        <v>437</v>
      </c>
      <c r="L59" s="80"/>
    </row>
    <row r="60" spans="3:12" ht="19.5" customHeight="1">
      <c r="C60" s="75"/>
      <c r="D60" s="48"/>
      <c r="E60" s="91"/>
      <c r="F60" s="91"/>
      <c r="G60" s="96"/>
      <c r="H60" s="97"/>
      <c r="I60" s="100" t="s">
        <v>430</v>
      </c>
      <c r="J60" s="101"/>
      <c r="K60" s="79" t="s">
        <v>438</v>
      </c>
      <c r="L60" s="80"/>
    </row>
    <row r="61" spans="3:12" ht="19.5" customHeight="1">
      <c r="C61" s="75"/>
      <c r="D61" s="48"/>
      <c r="E61" s="91"/>
      <c r="F61" s="91"/>
      <c r="G61" s="96"/>
      <c r="H61" s="97"/>
      <c r="I61" s="100" t="s">
        <v>431</v>
      </c>
      <c r="J61" s="101"/>
      <c r="K61" s="79" t="s">
        <v>439</v>
      </c>
      <c r="L61" s="80"/>
    </row>
    <row r="62" spans="3:12" ht="19.5" customHeight="1">
      <c r="C62" s="75"/>
      <c r="D62" s="48"/>
      <c r="E62" s="92"/>
      <c r="F62" s="92"/>
      <c r="G62" s="98"/>
      <c r="H62" s="99"/>
      <c r="I62" s="100" t="s">
        <v>432</v>
      </c>
      <c r="J62" s="101"/>
      <c r="K62" s="79" t="s">
        <v>440</v>
      </c>
      <c r="L62" s="80"/>
    </row>
    <row r="63" spans="3:12" ht="99" customHeight="1">
      <c r="C63" s="75"/>
      <c r="D63" s="4" t="str">
        <f>"SMART-" &amp; ROW() - 49</f>
        <v>SMART-14</v>
      </c>
      <c r="E63" s="15" t="s">
        <v>444</v>
      </c>
      <c r="F63" s="15" t="s">
        <v>442</v>
      </c>
      <c r="G63" s="79" t="s">
        <v>443</v>
      </c>
      <c r="H63" s="80"/>
      <c r="I63" s="87" t="s">
        <v>446</v>
      </c>
      <c r="J63" s="88"/>
      <c r="K63" s="88"/>
      <c r="L63" s="89"/>
    </row>
    <row r="64" spans="3:12" ht="45" customHeight="1">
      <c r="C64" s="75"/>
      <c r="D64" s="4" t="str">
        <f>"SMART-" &amp; ROW() - 49</f>
        <v>SMART-15</v>
      </c>
      <c r="E64" s="15" t="s">
        <v>441</v>
      </c>
      <c r="F64" s="15" t="s">
        <v>442</v>
      </c>
      <c r="G64" s="79" t="s">
        <v>445</v>
      </c>
      <c r="H64" s="80"/>
      <c r="I64" s="87" t="s">
        <v>448</v>
      </c>
      <c r="J64" s="88"/>
      <c r="K64" s="88"/>
      <c r="L64" s="89"/>
    </row>
    <row r="65" spans="3:12" ht="21.95" customHeight="1">
      <c r="C65" s="75"/>
      <c r="D65" s="4" t="str">
        <f>"SMART-" &amp; ROW() - 49</f>
        <v>SMART-16</v>
      </c>
      <c r="E65" s="15" t="s">
        <v>447</v>
      </c>
      <c r="F65" s="15" t="s">
        <v>442</v>
      </c>
      <c r="G65" s="79" t="s">
        <v>194</v>
      </c>
      <c r="H65" s="80"/>
      <c r="I65" s="76" t="s">
        <v>452</v>
      </c>
      <c r="J65" s="77"/>
      <c r="K65" s="77"/>
      <c r="L65" s="78"/>
    </row>
    <row r="66" spans="3:12" ht="87.75" customHeight="1">
      <c r="C66" s="75"/>
      <c r="D66" s="4" t="str">
        <f>"SMART-" &amp; ROW() - 49</f>
        <v>SMART-17</v>
      </c>
      <c r="E66" s="15" t="s">
        <v>450</v>
      </c>
      <c r="F66" s="15" t="s">
        <v>408</v>
      </c>
      <c r="G66" s="75" t="s">
        <v>449</v>
      </c>
      <c r="H66" s="75"/>
      <c r="I66" s="103" t="s">
        <v>465</v>
      </c>
      <c r="J66" s="104"/>
      <c r="K66" s="104"/>
      <c r="L66" s="104"/>
    </row>
    <row r="67" spans="3:12" ht="21.95" customHeight="1">
      <c r="C67" s="75"/>
      <c r="D67" s="4" t="str">
        <f>"SMART-" &amp; ROW() - 49</f>
        <v>SMART-18</v>
      </c>
      <c r="E67" s="15" t="s">
        <v>451</v>
      </c>
      <c r="F67" s="15" t="s">
        <v>409</v>
      </c>
      <c r="G67" s="79" t="s">
        <v>194</v>
      </c>
      <c r="H67" s="80"/>
      <c r="I67" s="76" t="s">
        <v>453</v>
      </c>
      <c r="J67" s="77"/>
      <c r="K67" s="77"/>
      <c r="L67" s="78"/>
    </row>
    <row r="68" spans="3:12" ht="110.25" customHeight="1">
      <c r="C68" s="75"/>
      <c r="D68" s="48" t="s">
        <v>511</v>
      </c>
      <c r="E68" s="75" t="s">
        <v>454</v>
      </c>
      <c r="F68" s="75" t="s">
        <v>421</v>
      </c>
      <c r="G68" s="75" t="s">
        <v>455</v>
      </c>
      <c r="H68" s="75"/>
      <c r="I68" s="105" t="s">
        <v>456</v>
      </c>
      <c r="J68" s="105"/>
      <c r="K68" s="105"/>
      <c r="L68" s="105"/>
    </row>
    <row r="69" spans="3:12" ht="143.25" customHeight="1">
      <c r="C69" s="75"/>
      <c r="D69" s="48"/>
      <c r="E69" s="75"/>
      <c r="F69" s="75"/>
      <c r="G69" s="75"/>
      <c r="H69" s="79"/>
      <c r="I69" s="98" t="e" vm="1">
        <v>#VALUE!</v>
      </c>
      <c r="J69" s="106"/>
      <c r="K69" s="106"/>
      <c r="L69" s="99"/>
    </row>
    <row r="70" spans="3:12" ht="45.75" customHeight="1">
      <c r="C70" s="75"/>
      <c r="D70" s="4" t="str">
        <f>"SMART-" &amp; ROW() - 50</f>
        <v>SMART-20</v>
      </c>
      <c r="E70" s="15" t="s">
        <v>457</v>
      </c>
      <c r="F70" s="15" t="s">
        <v>408</v>
      </c>
      <c r="G70" s="79" t="s">
        <v>461</v>
      </c>
      <c r="H70" s="80"/>
      <c r="I70" s="87" t="s">
        <v>463</v>
      </c>
      <c r="J70" s="77"/>
      <c r="K70" s="77"/>
      <c r="L70" s="78"/>
    </row>
    <row r="71" spans="3:12" ht="51" customHeight="1">
      <c r="C71" s="75"/>
      <c r="D71" s="4" t="s">
        <v>466</v>
      </c>
      <c r="E71" s="15" t="s">
        <v>458</v>
      </c>
      <c r="F71" s="15" t="s">
        <v>408</v>
      </c>
      <c r="G71" s="79" t="s">
        <v>462</v>
      </c>
      <c r="H71" s="80"/>
      <c r="I71" s="87" t="s">
        <v>464</v>
      </c>
      <c r="J71" s="77"/>
      <c r="K71" s="77"/>
      <c r="L71" s="78"/>
    </row>
    <row r="72" spans="3:12" ht="21.95" customHeight="1">
      <c r="C72" s="75"/>
      <c r="D72" s="4" t="s">
        <v>467</v>
      </c>
      <c r="E72" s="15" t="s">
        <v>459</v>
      </c>
      <c r="F72" s="15" t="s">
        <v>460</v>
      </c>
      <c r="G72" s="79" t="s">
        <v>194</v>
      </c>
      <c r="H72" s="80"/>
      <c r="I72" s="76" t="s">
        <v>453</v>
      </c>
      <c r="J72" s="77"/>
      <c r="K72" s="77"/>
      <c r="L72" s="78"/>
    </row>
    <row r="73" spans="3:12" ht="108" customHeight="1">
      <c r="C73" s="75"/>
      <c r="D73" s="4" t="str">
        <f>"SMART-" &amp; ROW() - 52</f>
        <v>SMART-21</v>
      </c>
      <c r="E73" s="15" t="s">
        <v>468</v>
      </c>
      <c r="F73" s="15" t="s">
        <v>378</v>
      </c>
      <c r="G73" s="79" t="s">
        <v>469</v>
      </c>
      <c r="H73" s="80"/>
      <c r="I73" s="87" t="s">
        <v>472</v>
      </c>
      <c r="J73" s="77"/>
      <c r="K73" s="77"/>
      <c r="L73" s="78"/>
    </row>
    <row r="74" spans="3:12" ht="45.75" customHeight="1">
      <c r="C74" s="75"/>
      <c r="D74" s="4" t="str">
        <f>"SMART-" &amp; ROW() - 52</f>
        <v>SMART-22</v>
      </c>
      <c r="E74" s="15" t="s">
        <v>470</v>
      </c>
      <c r="F74" s="15" t="s">
        <v>378</v>
      </c>
      <c r="G74" s="79" t="s">
        <v>471</v>
      </c>
      <c r="H74" s="80"/>
      <c r="I74" s="87" t="s">
        <v>473</v>
      </c>
      <c r="J74" s="77"/>
      <c r="K74" s="77"/>
      <c r="L74" s="78"/>
    </row>
    <row r="75" spans="3:12" ht="45.75" customHeight="1">
      <c r="C75" s="75"/>
      <c r="D75" s="4" t="str">
        <f>"SMART-" &amp; ROW() - 52</f>
        <v>SMART-23</v>
      </c>
      <c r="E75" s="15" t="s">
        <v>474</v>
      </c>
      <c r="F75" s="15" t="s">
        <v>378</v>
      </c>
      <c r="G75" s="79" t="s">
        <v>475</v>
      </c>
      <c r="H75" s="80"/>
      <c r="I75" s="87" t="s">
        <v>480</v>
      </c>
      <c r="J75" s="77"/>
      <c r="K75" s="77"/>
      <c r="L75" s="78"/>
    </row>
    <row r="76" spans="3:12" ht="47.25" customHeight="1">
      <c r="C76" s="75"/>
      <c r="D76" s="4" t="str">
        <f>"SMART-" &amp; ROW() - 52</f>
        <v>SMART-24</v>
      </c>
      <c r="E76" s="15" t="s">
        <v>478</v>
      </c>
      <c r="F76" s="15" t="s">
        <v>361</v>
      </c>
      <c r="G76" s="75" t="s">
        <v>476</v>
      </c>
      <c r="H76" s="75"/>
      <c r="I76" s="103" t="s">
        <v>481</v>
      </c>
      <c r="J76" s="104"/>
      <c r="K76" s="104"/>
      <c r="L76" s="104"/>
    </row>
    <row r="77" spans="3:12" ht="21.95" customHeight="1">
      <c r="C77" s="75"/>
      <c r="D77" s="4" t="str">
        <f>"SMART-" &amp; ROW() - 52</f>
        <v>SMART-25</v>
      </c>
      <c r="E77" s="15" t="s">
        <v>479</v>
      </c>
      <c r="F77" s="15" t="s">
        <v>361</v>
      </c>
      <c r="G77" s="75" t="s">
        <v>477</v>
      </c>
      <c r="H77" s="75"/>
      <c r="I77" s="103" t="s">
        <v>485</v>
      </c>
      <c r="J77" s="104"/>
      <c r="K77" s="104"/>
      <c r="L77" s="104"/>
    </row>
    <row r="78" spans="3:12" ht="61.5" customHeight="1">
      <c r="C78" s="75"/>
      <c r="D78" s="4" t="s">
        <v>482</v>
      </c>
      <c r="E78" s="15" t="s">
        <v>483</v>
      </c>
      <c r="F78" s="15" t="s">
        <v>378</v>
      </c>
      <c r="G78" s="75" t="s">
        <v>484</v>
      </c>
      <c r="H78" s="75"/>
      <c r="I78" s="103" t="s">
        <v>486</v>
      </c>
      <c r="J78" s="104"/>
      <c r="K78" s="104"/>
      <c r="L78" s="104"/>
    </row>
    <row r="79" spans="3:12" ht="71.25" customHeight="1">
      <c r="C79" s="75"/>
      <c r="D79" s="4" t="s">
        <v>487</v>
      </c>
      <c r="E79" s="15" t="s">
        <v>489</v>
      </c>
      <c r="F79" s="15" t="s">
        <v>378</v>
      </c>
      <c r="G79" s="75" t="s">
        <v>491</v>
      </c>
      <c r="H79" s="75"/>
      <c r="I79" s="108" t="s">
        <v>497</v>
      </c>
      <c r="J79" s="107"/>
      <c r="K79" s="107"/>
      <c r="L79" s="107"/>
    </row>
    <row r="80" spans="3:12" ht="73.5" customHeight="1">
      <c r="C80" s="75"/>
      <c r="D80" s="4" t="s">
        <v>488</v>
      </c>
      <c r="E80" s="15" t="s">
        <v>490</v>
      </c>
      <c r="F80" s="15" t="s">
        <v>378</v>
      </c>
      <c r="G80" s="75" t="s">
        <v>492</v>
      </c>
      <c r="H80" s="75"/>
      <c r="I80" s="108" t="s">
        <v>496</v>
      </c>
      <c r="J80" s="107"/>
      <c r="K80" s="107"/>
      <c r="L80" s="107"/>
    </row>
    <row r="81" spans="3:12" ht="21.95" customHeight="1">
      <c r="C81" s="75"/>
      <c r="D81" s="4" t="s">
        <v>493</v>
      </c>
      <c r="E81" s="15" t="s">
        <v>494</v>
      </c>
      <c r="F81" s="15" t="s">
        <v>495</v>
      </c>
      <c r="G81" s="75" t="s">
        <v>194</v>
      </c>
      <c r="H81" s="75"/>
      <c r="I81" s="107" t="s">
        <v>453</v>
      </c>
      <c r="J81" s="107"/>
      <c r="K81" s="107"/>
      <c r="L81" s="107"/>
    </row>
    <row r="82" spans="3:12" ht="21.95" customHeight="1">
      <c r="C82" s="75"/>
      <c r="D82" s="4" t="s">
        <v>498</v>
      </c>
      <c r="E82" s="15" t="s">
        <v>500</v>
      </c>
      <c r="F82" s="15" t="s">
        <v>421</v>
      </c>
      <c r="G82" s="75" t="s">
        <v>502</v>
      </c>
      <c r="H82" s="75"/>
      <c r="I82" s="107" t="s">
        <v>513</v>
      </c>
      <c r="J82" s="107"/>
      <c r="K82" s="107"/>
      <c r="L82" s="107"/>
    </row>
    <row r="83" spans="3:12" ht="21.95" customHeight="1">
      <c r="C83" s="75"/>
      <c r="D83" s="4" t="s">
        <v>499</v>
      </c>
      <c r="E83" s="15" t="s">
        <v>501</v>
      </c>
      <c r="F83" s="15" t="s">
        <v>361</v>
      </c>
      <c r="G83" s="75" t="s">
        <v>503</v>
      </c>
      <c r="H83" s="75"/>
      <c r="I83" s="107" t="s">
        <v>514</v>
      </c>
      <c r="J83" s="107"/>
      <c r="K83" s="107"/>
      <c r="L83" s="107"/>
    </row>
    <row r="84" spans="3:12" ht="21.95" customHeight="1">
      <c r="G84" s="102"/>
      <c r="H84" s="102"/>
    </row>
    <row r="85" spans="3:12" ht="21.95" customHeight="1">
      <c r="G85" s="102"/>
      <c r="H85" s="102"/>
    </row>
    <row r="86" spans="3:12" ht="21.95" customHeight="1">
      <c r="G86" s="102"/>
      <c r="H86" s="102"/>
      <c r="J86" s="19"/>
    </row>
    <row r="87" spans="3:12" ht="21.95" customHeight="1">
      <c r="G87" s="102"/>
      <c r="H87" s="102"/>
    </row>
    <row r="88" spans="3:12" ht="21.95" customHeight="1">
      <c r="G88" s="102"/>
      <c r="H88" s="102"/>
    </row>
    <row r="89" spans="3:12" ht="21.95" customHeight="1">
      <c r="G89" s="102"/>
      <c r="H89" s="102"/>
    </row>
    <row r="90" spans="3:12" ht="21.95" customHeight="1">
      <c r="G90" s="102"/>
      <c r="H90" s="102"/>
    </row>
    <row r="91" spans="3:12" ht="21.95" customHeight="1">
      <c r="G91" s="102"/>
      <c r="H91" s="102"/>
    </row>
    <row r="92" spans="3:12" ht="21.95" customHeight="1">
      <c r="G92" s="102"/>
      <c r="H92" s="102"/>
    </row>
  </sheetData>
  <mergeCells count="19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61:J61"/>
    <mergeCell ref="K61:L61"/>
    <mergeCell ref="I63:L63"/>
    <mergeCell ref="G63:H63"/>
    <mergeCell ref="G64:H64"/>
    <mergeCell ref="G65:H65"/>
    <mergeCell ref="I65:L65"/>
    <mergeCell ref="I64:L64"/>
    <mergeCell ref="G66:H66"/>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6"/>
  <sheetViews>
    <sheetView tabSelected="1" topLeftCell="A55" zoomScale="85" zoomScaleNormal="85" workbookViewId="0">
      <selection activeCell="G79" sqref="G79"/>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504</v>
      </c>
      <c r="E1" s="53"/>
      <c r="F1" s="53"/>
      <c r="G1" s="53"/>
      <c r="H1" s="53"/>
      <c r="I1" s="53"/>
      <c r="J1" s="53"/>
      <c r="K1" s="53"/>
      <c r="L1" s="53"/>
    </row>
    <row r="2" spans="1:12" ht="21.95" customHeight="1">
      <c r="A2" s="124" t="s">
        <v>1</v>
      </c>
      <c r="B2" s="109" t="str">
        <f>HYPERLINK("#C6",  "Error Recovery")</f>
        <v>Error Recovery</v>
      </c>
      <c r="E2" s="53"/>
      <c r="F2" s="53"/>
      <c r="G2" s="53"/>
      <c r="H2" s="53"/>
      <c r="I2" s="53"/>
      <c r="J2" s="53"/>
      <c r="K2" s="53"/>
      <c r="L2" s="53"/>
    </row>
    <row r="3" spans="1:12" ht="21.95" customHeight="1">
      <c r="A3" s="125"/>
      <c r="B3" s="109" t="str">
        <f>HYPERLINK("#C6",  "Error Recovery Theory of Operations")</f>
        <v>Error Recovery Theory of Operations</v>
      </c>
      <c r="E3" s="53"/>
      <c r="F3" s="53"/>
      <c r="G3" s="53"/>
      <c r="H3" s="53"/>
      <c r="I3" s="53"/>
      <c r="J3" s="53"/>
      <c r="K3" s="53"/>
      <c r="L3" s="53"/>
    </row>
    <row r="4" spans="1:12" ht="21.95" customHeight="1">
      <c r="A4" s="126"/>
      <c r="B4" s="109" t="str">
        <f>HYPERLINK("#C7",   "Smart / Health Information Extended")</f>
        <v>Smart / Health Information Extended</v>
      </c>
      <c r="E4" s="110"/>
      <c r="F4" s="110"/>
      <c r="G4" s="110"/>
      <c r="H4" s="110"/>
      <c r="I4" s="110"/>
      <c r="J4" s="110"/>
      <c r="K4" s="110"/>
      <c r="L4" s="110"/>
    </row>
    <row r="5" spans="1:12" s="19" customFormat="1" ht="21.95" customHeight="1">
      <c r="C5" s="20" t="s">
        <v>1</v>
      </c>
      <c r="D5" s="3" t="s">
        <v>2</v>
      </c>
      <c r="E5" s="72" t="s">
        <v>124</v>
      </c>
      <c r="F5" s="73"/>
      <c r="G5" s="73"/>
      <c r="H5" s="73"/>
      <c r="I5" s="73"/>
      <c r="J5" s="73"/>
      <c r="K5" s="73"/>
      <c r="L5" s="74"/>
    </row>
    <row r="6" spans="1:12" ht="90.75" customHeight="1">
      <c r="C6" s="6" t="s">
        <v>342</v>
      </c>
      <c r="D6" s="6" t="s">
        <v>512</v>
      </c>
      <c r="E6" s="121" t="s">
        <v>584</v>
      </c>
      <c r="F6" s="122"/>
      <c r="G6" s="122"/>
      <c r="H6" s="122"/>
      <c r="I6" s="122"/>
      <c r="J6" s="122"/>
      <c r="K6" s="122"/>
      <c r="L6" s="123"/>
    </row>
    <row r="7" spans="1:12" ht="42.75" customHeight="1">
      <c r="C7" s="143"/>
      <c r="D7" s="4" t="s">
        <v>515</v>
      </c>
      <c r="E7" s="130" t="s">
        <v>585</v>
      </c>
      <c r="F7" s="131"/>
      <c r="G7" s="131"/>
      <c r="H7" s="131"/>
      <c r="I7" s="131"/>
      <c r="J7" s="131"/>
      <c r="K7" s="131"/>
      <c r="L7" s="132"/>
    </row>
    <row r="8" spans="1:12" ht="21.95" customHeight="1">
      <c r="C8" s="144"/>
      <c r="D8" s="67" t="s">
        <v>516</v>
      </c>
      <c r="E8" s="139"/>
      <c r="F8" s="139"/>
      <c r="G8" s="139"/>
      <c r="H8" s="139"/>
      <c r="I8" s="139"/>
      <c r="J8" s="139"/>
      <c r="K8" s="139"/>
      <c r="L8" s="68"/>
    </row>
    <row r="9" spans="1:12" ht="21.95" customHeight="1">
      <c r="C9" s="144"/>
      <c r="D9" s="7" t="s">
        <v>517</v>
      </c>
      <c r="E9" s="67" t="s">
        <v>518</v>
      </c>
      <c r="F9" s="139"/>
      <c r="G9" s="68"/>
      <c r="H9" s="67" t="s">
        <v>124</v>
      </c>
      <c r="I9" s="139"/>
      <c r="J9" s="139"/>
      <c r="K9" s="139"/>
      <c r="L9" s="68"/>
    </row>
    <row r="10" spans="1:12" ht="21.95" customHeight="1">
      <c r="C10" s="144"/>
      <c r="D10" s="127" t="s">
        <v>521</v>
      </c>
      <c r="E10" s="128"/>
      <c r="F10" s="128"/>
      <c r="G10" s="128"/>
      <c r="H10" s="128"/>
      <c r="I10" s="128"/>
      <c r="J10" s="128"/>
      <c r="K10" s="128"/>
      <c r="L10" s="129"/>
    </row>
    <row r="11" spans="1:12" ht="81.75" customHeight="1">
      <c r="C11" s="144"/>
      <c r="D11" s="115">
        <v>1</v>
      </c>
      <c r="E11" s="127" t="s">
        <v>519</v>
      </c>
      <c r="F11" s="128"/>
      <c r="G11" s="129"/>
      <c r="H11" s="133" t="s">
        <v>586</v>
      </c>
      <c r="I11" s="134"/>
      <c r="J11" s="134"/>
      <c r="K11" s="134"/>
      <c r="L11" s="135"/>
    </row>
    <row r="12" spans="1:12" ht="21.95" customHeight="1">
      <c r="C12" s="144"/>
      <c r="D12" s="127" t="s">
        <v>522</v>
      </c>
      <c r="E12" s="128"/>
      <c r="F12" s="128"/>
      <c r="G12" s="128"/>
      <c r="H12" s="128"/>
      <c r="I12" s="128"/>
      <c r="J12" s="128"/>
      <c r="K12" s="128"/>
      <c r="L12" s="129"/>
    </row>
    <row r="13" spans="1:12" ht="21.95" customHeight="1">
      <c r="C13" s="144"/>
      <c r="D13" s="115">
        <v>2</v>
      </c>
      <c r="E13" s="127" t="s">
        <v>520</v>
      </c>
      <c r="F13" s="128"/>
      <c r="G13" s="129"/>
      <c r="H13" s="127" t="s">
        <v>525</v>
      </c>
      <c r="I13" s="128"/>
      <c r="J13" s="128"/>
      <c r="K13" s="128"/>
      <c r="L13" s="129"/>
    </row>
    <row r="14" spans="1:12" ht="21.95" customHeight="1">
      <c r="C14" s="144"/>
      <c r="D14" s="115">
        <v>3</v>
      </c>
      <c r="E14" s="127" t="s">
        <v>523</v>
      </c>
      <c r="F14" s="128"/>
      <c r="G14" s="129"/>
      <c r="H14" s="127" t="s">
        <v>587</v>
      </c>
      <c r="I14" s="128"/>
      <c r="J14" s="128"/>
      <c r="K14" s="128"/>
      <c r="L14" s="129"/>
    </row>
    <row r="15" spans="1:12" ht="50.25" customHeight="1">
      <c r="C15" s="144"/>
      <c r="D15" s="115">
        <v>4</v>
      </c>
      <c r="E15" s="127" t="s">
        <v>524</v>
      </c>
      <c r="F15" s="128"/>
      <c r="G15" s="129"/>
      <c r="H15" s="133" t="s">
        <v>588</v>
      </c>
      <c r="I15" s="134"/>
      <c r="J15" s="134"/>
      <c r="K15" s="134"/>
      <c r="L15" s="135"/>
    </row>
    <row r="16" spans="1:12" ht="21.95" customHeight="1">
      <c r="C16" s="144"/>
      <c r="D16" s="115">
        <v>5</v>
      </c>
      <c r="E16" s="127" t="s">
        <v>526</v>
      </c>
      <c r="F16" s="128"/>
      <c r="G16" s="129"/>
      <c r="H16" s="127" t="s">
        <v>589</v>
      </c>
      <c r="I16" s="128"/>
      <c r="J16" s="128"/>
      <c r="K16" s="128"/>
      <c r="L16" s="129"/>
    </row>
    <row r="17" spans="3:12" ht="21.95" customHeight="1">
      <c r="C17" s="144"/>
      <c r="D17" s="115">
        <v>6</v>
      </c>
      <c r="E17" s="127" t="s">
        <v>527</v>
      </c>
      <c r="F17" s="128"/>
      <c r="G17" s="129"/>
      <c r="H17" s="127" t="s">
        <v>590</v>
      </c>
      <c r="I17" s="128"/>
      <c r="J17" s="128"/>
      <c r="K17" s="128"/>
      <c r="L17" s="129"/>
    </row>
    <row r="18" spans="3:12" ht="21.95" customHeight="1">
      <c r="C18" s="144"/>
      <c r="D18" s="127" t="s">
        <v>528</v>
      </c>
      <c r="E18" s="128"/>
      <c r="F18" s="128"/>
      <c r="G18" s="128"/>
      <c r="H18" s="128"/>
      <c r="I18" s="128"/>
      <c r="J18" s="128"/>
      <c r="K18" s="128"/>
      <c r="L18" s="129"/>
    </row>
    <row r="19" spans="3:12" ht="24.75" customHeight="1">
      <c r="C19" s="144"/>
      <c r="D19" s="115">
        <v>7</v>
      </c>
      <c r="E19" s="127" t="s">
        <v>529</v>
      </c>
      <c r="F19" s="128"/>
      <c r="G19" s="129"/>
      <c r="H19" s="136" t="s">
        <v>591</v>
      </c>
      <c r="I19" s="137"/>
      <c r="J19" s="137"/>
      <c r="K19" s="137"/>
      <c r="L19" s="138"/>
    </row>
    <row r="20" spans="3:12" ht="45" customHeight="1">
      <c r="C20" s="144"/>
      <c r="D20" s="115">
        <v>8</v>
      </c>
      <c r="E20" s="127" t="s">
        <v>530</v>
      </c>
      <c r="F20" s="128"/>
      <c r="G20" s="129"/>
      <c r="H20" s="136" t="s">
        <v>592</v>
      </c>
      <c r="I20" s="137"/>
      <c r="J20" s="137"/>
      <c r="K20" s="137"/>
      <c r="L20" s="138"/>
    </row>
    <row r="21" spans="3:12" ht="21.95" customHeight="1">
      <c r="C21" s="144"/>
      <c r="D21" s="115">
        <v>9</v>
      </c>
      <c r="E21" s="127" t="s">
        <v>531</v>
      </c>
      <c r="F21" s="128"/>
      <c r="G21" s="129"/>
      <c r="H21" s="127" t="s">
        <v>593</v>
      </c>
      <c r="I21" s="128"/>
      <c r="J21" s="128"/>
      <c r="K21" s="128"/>
      <c r="L21" s="129"/>
    </row>
    <row r="22" spans="3:12" ht="72" customHeight="1">
      <c r="C22" s="144"/>
      <c r="D22" s="115">
        <v>10</v>
      </c>
      <c r="E22" s="127" t="s">
        <v>532</v>
      </c>
      <c r="F22" s="128"/>
      <c r="G22" s="129"/>
      <c r="H22" s="133" t="s">
        <v>594</v>
      </c>
      <c r="I22" s="134"/>
      <c r="J22" s="134"/>
      <c r="K22" s="134"/>
      <c r="L22" s="135"/>
    </row>
    <row r="23" spans="3:12" ht="39.75" customHeight="1">
      <c r="C23" s="144"/>
      <c r="D23" s="115">
        <v>11</v>
      </c>
      <c r="E23" s="136" t="s">
        <v>533</v>
      </c>
      <c r="F23" s="137"/>
      <c r="G23" s="138"/>
      <c r="H23" s="127" t="s">
        <v>595</v>
      </c>
      <c r="I23" s="128"/>
      <c r="J23" s="128"/>
      <c r="K23" s="128"/>
      <c r="L23" s="129"/>
    </row>
    <row r="24" spans="3:12" ht="21.95" customHeight="1">
      <c r="C24" s="145"/>
      <c r="D24" s="115">
        <v>12</v>
      </c>
      <c r="E24" s="127" t="s">
        <v>534</v>
      </c>
      <c r="F24" s="128"/>
      <c r="G24" s="129"/>
      <c r="H24" s="127" t="s">
        <v>596</v>
      </c>
      <c r="I24" s="128"/>
      <c r="J24" s="128"/>
      <c r="K24" s="128"/>
      <c r="L24" s="129"/>
    </row>
    <row r="25" spans="3:12" s="19" customFormat="1" ht="21.95" customHeight="1">
      <c r="C25" s="1"/>
      <c r="D25" s="4" t="s">
        <v>222</v>
      </c>
      <c r="E25" s="21" t="s">
        <v>223</v>
      </c>
      <c r="F25" s="21" t="s">
        <v>225</v>
      </c>
      <c r="G25" s="81" t="s">
        <v>224</v>
      </c>
      <c r="H25" s="82"/>
      <c r="I25" s="81" t="s">
        <v>226</v>
      </c>
      <c r="J25" s="84"/>
      <c r="K25" s="84"/>
      <c r="L25" s="82"/>
    </row>
    <row r="26" spans="3:12" ht="21.95" customHeight="1">
      <c r="D26" s="4" t="s">
        <v>535</v>
      </c>
      <c r="E26" s="15" t="s">
        <v>538</v>
      </c>
      <c r="F26" s="4">
        <v>2</v>
      </c>
      <c r="G26" s="62" t="s">
        <v>536</v>
      </c>
      <c r="H26" s="63"/>
      <c r="I26" s="62" t="s">
        <v>597</v>
      </c>
      <c r="J26" s="64"/>
      <c r="K26" s="64"/>
      <c r="L26" s="63"/>
    </row>
    <row r="27" spans="3:12" ht="203.25" customHeight="1">
      <c r="D27" s="58" t="s">
        <v>537</v>
      </c>
      <c r="E27" s="90" t="s">
        <v>421</v>
      </c>
      <c r="F27" s="58">
        <v>1</v>
      </c>
      <c r="G27" s="146" t="s">
        <v>539</v>
      </c>
      <c r="H27" s="147"/>
      <c r="I27" s="140" t="s">
        <v>598</v>
      </c>
      <c r="J27" s="141"/>
      <c r="K27" s="141"/>
      <c r="L27" s="142"/>
    </row>
    <row r="28" spans="3:12" s="19" customFormat="1" ht="19.5" customHeight="1">
      <c r="C28" s="1"/>
      <c r="D28" s="59"/>
      <c r="E28" s="91"/>
      <c r="F28" s="59"/>
      <c r="G28" s="148"/>
      <c r="H28" s="149"/>
      <c r="I28" s="85" t="s">
        <v>540</v>
      </c>
      <c r="J28" s="86"/>
      <c r="K28" s="81" t="s">
        <v>541</v>
      </c>
      <c r="L28" s="82"/>
    </row>
    <row r="29" spans="3:12" s="19" customFormat="1" ht="19.5" customHeight="1">
      <c r="C29" s="1"/>
      <c r="D29" s="59"/>
      <c r="E29" s="91"/>
      <c r="F29" s="59"/>
      <c r="G29" s="148"/>
      <c r="H29" s="149"/>
      <c r="I29" s="100" t="s">
        <v>542</v>
      </c>
      <c r="J29" s="101"/>
      <c r="K29" s="79" t="s">
        <v>583</v>
      </c>
      <c r="L29" s="80"/>
    </row>
    <row r="30" spans="3:12" s="19" customFormat="1" ht="19.5" customHeight="1">
      <c r="C30" s="1"/>
      <c r="D30" s="59"/>
      <c r="E30" s="91"/>
      <c r="F30" s="59"/>
      <c r="G30" s="148"/>
      <c r="H30" s="149"/>
      <c r="I30" s="100" t="s">
        <v>460</v>
      </c>
      <c r="J30" s="101"/>
      <c r="K30" s="79" t="s">
        <v>548</v>
      </c>
      <c r="L30" s="80"/>
    </row>
    <row r="31" spans="3:12" s="19" customFormat="1" ht="19.5" customHeight="1">
      <c r="C31" s="1"/>
      <c r="D31" s="59"/>
      <c r="E31" s="91"/>
      <c r="F31" s="59"/>
      <c r="G31" s="148"/>
      <c r="H31" s="149"/>
      <c r="I31" s="100" t="s">
        <v>442</v>
      </c>
      <c r="J31" s="101"/>
      <c r="K31" s="79" t="s">
        <v>546</v>
      </c>
      <c r="L31" s="80"/>
    </row>
    <row r="32" spans="3:12" s="19" customFormat="1" ht="19.5" customHeight="1">
      <c r="C32" s="1"/>
      <c r="D32" s="59"/>
      <c r="E32" s="91"/>
      <c r="F32" s="59"/>
      <c r="G32" s="148"/>
      <c r="H32" s="149"/>
      <c r="I32" s="100" t="s">
        <v>543</v>
      </c>
      <c r="J32" s="101"/>
      <c r="K32" s="79" t="s">
        <v>545</v>
      </c>
      <c r="L32" s="80"/>
    </row>
    <row r="33" spans="3:12" s="19" customFormat="1" ht="19.5" customHeight="1">
      <c r="C33" s="1"/>
      <c r="D33" s="59"/>
      <c r="E33" s="91"/>
      <c r="F33" s="59"/>
      <c r="G33" s="148"/>
      <c r="H33" s="149"/>
      <c r="I33" s="100" t="s">
        <v>421</v>
      </c>
      <c r="J33" s="101"/>
      <c r="K33" s="79" t="s">
        <v>547</v>
      </c>
      <c r="L33" s="80"/>
    </row>
    <row r="34" spans="3:12" s="19" customFormat="1" ht="19.5" customHeight="1">
      <c r="C34" s="1"/>
      <c r="D34" s="59"/>
      <c r="E34" s="91"/>
      <c r="F34" s="59"/>
      <c r="G34" s="148"/>
      <c r="H34" s="149"/>
      <c r="I34" s="100" t="s">
        <v>408</v>
      </c>
      <c r="J34" s="101"/>
      <c r="K34" s="79" t="s">
        <v>549</v>
      </c>
      <c r="L34" s="80"/>
    </row>
    <row r="35" spans="3:12" s="19" customFormat="1" ht="19.5" customHeight="1">
      <c r="C35" s="1"/>
      <c r="D35" s="60"/>
      <c r="E35" s="92"/>
      <c r="F35" s="60"/>
      <c r="G35" s="150"/>
      <c r="H35" s="151"/>
      <c r="I35" s="100" t="s">
        <v>544</v>
      </c>
      <c r="J35" s="101"/>
      <c r="K35" s="79" t="s">
        <v>550</v>
      </c>
      <c r="L35" s="80"/>
    </row>
    <row r="36" spans="3:12" ht="136.5" customHeight="1">
      <c r="D36" s="48" t="s">
        <v>551</v>
      </c>
      <c r="E36" s="75" t="s">
        <v>543</v>
      </c>
      <c r="F36" s="48">
        <v>1</v>
      </c>
      <c r="G36" s="48" t="s">
        <v>559</v>
      </c>
      <c r="H36" s="48"/>
      <c r="I36" s="33" t="s">
        <v>599</v>
      </c>
      <c r="J36" s="32"/>
      <c r="K36" s="32"/>
      <c r="L36" s="32"/>
    </row>
    <row r="37" spans="3:12" s="19" customFormat="1" ht="19.5" customHeight="1">
      <c r="C37" s="1"/>
      <c r="D37" s="48"/>
      <c r="E37" s="75"/>
      <c r="F37" s="48"/>
      <c r="G37" s="48"/>
      <c r="H37" s="48"/>
      <c r="I37" s="118" t="s">
        <v>540</v>
      </c>
      <c r="J37" s="118"/>
      <c r="K37" s="119" t="s">
        <v>541</v>
      </c>
      <c r="L37" s="119"/>
    </row>
    <row r="38" spans="3:12" s="19" customFormat="1" ht="19.5" customHeight="1">
      <c r="C38" s="1"/>
      <c r="D38" s="48"/>
      <c r="E38" s="75"/>
      <c r="F38" s="48"/>
      <c r="G38" s="48"/>
      <c r="H38" s="48"/>
      <c r="I38" s="120" t="s">
        <v>409</v>
      </c>
      <c r="J38" s="120"/>
      <c r="K38" s="75" t="s">
        <v>583</v>
      </c>
      <c r="L38" s="75"/>
    </row>
    <row r="39" spans="3:12" s="19" customFormat="1" ht="19.5" customHeight="1">
      <c r="C39" s="1"/>
      <c r="D39" s="48"/>
      <c r="E39" s="75"/>
      <c r="F39" s="48"/>
      <c r="G39" s="48"/>
      <c r="H39" s="48"/>
      <c r="I39" s="120" t="s">
        <v>434</v>
      </c>
      <c r="J39" s="120"/>
      <c r="K39" s="75" t="s">
        <v>552</v>
      </c>
      <c r="L39" s="75"/>
    </row>
    <row r="40" spans="3:12" s="19" customFormat="1" ht="19.5" customHeight="1">
      <c r="C40" s="1"/>
      <c r="D40" s="48"/>
      <c r="E40" s="75"/>
      <c r="F40" s="48"/>
      <c r="G40" s="48"/>
      <c r="H40" s="48"/>
      <c r="I40" s="120" t="s">
        <v>460</v>
      </c>
      <c r="J40" s="120"/>
      <c r="K40" s="75" t="s">
        <v>554</v>
      </c>
      <c r="L40" s="75"/>
    </row>
    <row r="41" spans="3:12" s="19" customFormat="1" ht="19.5" customHeight="1">
      <c r="C41" s="1"/>
      <c r="D41" s="48"/>
      <c r="E41" s="75"/>
      <c r="F41" s="48"/>
      <c r="G41" s="48"/>
      <c r="H41" s="48"/>
      <c r="I41" s="120" t="s">
        <v>442</v>
      </c>
      <c r="J41" s="120"/>
      <c r="K41" s="75" t="s">
        <v>555</v>
      </c>
      <c r="L41" s="75"/>
    </row>
    <row r="42" spans="3:12" s="19" customFormat="1" ht="19.5" customHeight="1">
      <c r="C42" s="1"/>
      <c r="D42" s="48"/>
      <c r="E42" s="75"/>
      <c r="F42" s="48"/>
      <c r="G42" s="48"/>
      <c r="H42" s="48"/>
      <c r="I42" s="120" t="s">
        <v>543</v>
      </c>
      <c r="J42" s="120"/>
      <c r="K42" s="75" t="s">
        <v>556</v>
      </c>
      <c r="L42" s="75"/>
    </row>
    <row r="43" spans="3:12" s="19" customFormat="1" ht="19.5" customHeight="1">
      <c r="C43" s="1"/>
      <c r="D43" s="48"/>
      <c r="E43" s="75"/>
      <c r="F43" s="48"/>
      <c r="G43" s="48"/>
      <c r="H43" s="48"/>
      <c r="I43" s="120" t="s">
        <v>421</v>
      </c>
      <c r="J43" s="120"/>
      <c r="K43" s="75" t="s">
        <v>557</v>
      </c>
      <c r="L43" s="75"/>
    </row>
    <row r="44" spans="3:12" s="19" customFormat="1" ht="19.5" customHeight="1">
      <c r="C44" s="1"/>
      <c r="D44" s="48"/>
      <c r="E44" s="75"/>
      <c r="F44" s="48"/>
      <c r="G44" s="48"/>
      <c r="H44" s="48"/>
      <c r="I44" s="120" t="s">
        <v>408</v>
      </c>
      <c r="J44" s="120"/>
      <c r="K44" s="75" t="s">
        <v>558</v>
      </c>
      <c r="L44" s="75"/>
    </row>
    <row r="45" spans="3:12" s="19" customFormat="1" ht="19.5" customHeight="1">
      <c r="C45" s="1"/>
      <c r="D45" s="48"/>
      <c r="E45" s="75"/>
      <c r="F45" s="48"/>
      <c r="G45" s="48"/>
      <c r="H45" s="48"/>
      <c r="I45" s="120" t="s">
        <v>544</v>
      </c>
      <c r="J45" s="120"/>
      <c r="K45" s="75" t="s">
        <v>553</v>
      </c>
      <c r="L45" s="75"/>
    </row>
    <row r="46" spans="3:12" ht="76.5" customHeight="1">
      <c r="D46" s="4" t="s">
        <v>560</v>
      </c>
      <c r="E46" s="15" t="s">
        <v>561</v>
      </c>
      <c r="F46" s="4">
        <v>8</v>
      </c>
      <c r="G46" s="62" t="s">
        <v>562</v>
      </c>
      <c r="H46" s="63"/>
      <c r="I46" s="140" t="s">
        <v>600</v>
      </c>
      <c r="J46" s="154"/>
      <c r="K46" s="154"/>
      <c r="L46" s="155"/>
    </row>
    <row r="47" spans="3:12" ht="76.5" customHeight="1">
      <c r="D47" s="48" t="s">
        <v>563</v>
      </c>
      <c r="E47" s="75" t="s">
        <v>564</v>
      </c>
      <c r="F47" s="48">
        <v>4</v>
      </c>
      <c r="G47" s="48" t="s">
        <v>345</v>
      </c>
      <c r="H47" s="48"/>
      <c r="I47" s="140" t="s">
        <v>600</v>
      </c>
      <c r="J47" s="154"/>
      <c r="K47" s="154"/>
      <c r="L47" s="155"/>
    </row>
    <row r="48" spans="3:12" ht="21.95" customHeight="1">
      <c r="D48" s="48"/>
      <c r="E48" s="75"/>
      <c r="F48" s="48"/>
      <c r="G48" s="48"/>
      <c r="H48" s="48"/>
      <c r="I48" s="118" t="s">
        <v>540</v>
      </c>
      <c r="J48" s="118"/>
      <c r="K48" s="119" t="s">
        <v>541</v>
      </c>
      <c r="L48" s="119"/>
    </row>
    <row r="49" spans="3:12" ht="21.95" customHeight="1">
      <c r="D49" s="48"/>
      <c r="E49" s="75"/>
      <c r="F49" s="48"/>
      <c r="G49" s="48"/>
      <c r="H49" s="48"/>
      <c r="I49" s="120" t="s">
        <v>565</v>
      </c>
      <c r="J49" s="120"/>
      <c r="K49" s="75" t="s">
        <v>583</v>
      </c>
      <c r="L49" s="75"/>
    </row>
    <row r="50" spans="3:12" ht="21.95" customHeight="1">
      <c r="D50" s="48"/>
      <c r="E50" s="75"/>
      <c r="F50" s="48"/>
      <c r="G50" s="48"/>
      <c r="H50" s="48"/>
      <c r="I50" s="120" t="s">
        <v>408</v>
      </c>
      <c r="J50" s="120"/>
      <c r="K50" s="75" t="s">
        <v>566</v>
      </c>
      <c r="L50" s="75"/>
    </row>
    <row r="51" spans="3:12" ht="21.95" customHeight="1">
      <c r="D51" s="48"/>
      <c r="E51" s="75"/>
      <c r="F51" s="48"/>
      <c r="G51" s="48"/>
      <c r="H51" s="48"/>
      <c r="I51" s="120" t="s">
        <v>544</v>
      </c>
      <c r="J51" s="120"/>
      <c r="K51" s="75" t="s">
        <v>567</v>
      </c>
      <c r="L51" s="75"/>
    </row>
    <row r="52" spans="3:12" ht="57.75" customHeight="1">
      <c r="D52" s="4" t="s">
        <v>568</v>
      </c>
      <c r="E52" s="15" t="s">
        <v>361</v>
      </c>
      <c r="F52" s="4">
        <v>1</v>
      </c>
      <c r="G52" s="62" t="s">
        <v>573</v>
      </c>
      <c r="H52" s="63"/>
      <c r="I52" s="140" t="s">
        <v>601</v>
      </c>
      <c r="J52" s="154"/>
      <c r="K52" s="154"/>
      <c r="L52" s="155"/>
    </row>
    <row r="53" spans="3:12" ht="21.75" customHeight="1">
      <c r="D53" s="4" t="s">
        <v>569</v>
      </c>
      <c r="E53" s="15" t="s">
        <v>570</v>
      </c>
      <c r="F53" s="4">
        <v>3</v>
      </c>
      <c r="G53" s="62" t="s">
        <v>194</v>
      </c>
      <c r="H53" s="63"/>
      <c r="I53" s="62" t="s">
        <v>583</v>
      </c>
      <c r="J53" s="64"/>
      <c r="K53" s="64"/>
      <c r="L53" s="63"/>
    </row>
    <row r="54" spans="3:12" ht="65.25" customHeight="1">
      <c r="D54" s="4" t="s">
        <v>571</v>
      </c>
      <c r="E54" s="15" t="s">
        <v>572</v>
      </c>
      <c r="F54" s="4">
        <v>4</v>
      </c>
      <c r="G54" s="62" t="s">
        <v>574</v>
      </c>
      <c r="H54" s="63"/>
      <c r="I54" s="140" t="s">
        <v>602</v>
      </c>
      <c r="J54" s="154"/>
      <c r="K54" s="154"/>
      <c r="L54" s="155"/>
    </row>
    <row r="55" spans="3:12" ht="60" customHeight="1">
      <c r="D55" s="4" t="s">
        <v>575</v>
      </c>
      <c r="E55" s="15" t="s">
        <v>233</v>
      </c>
      <c r="F55" s="4">
        <v>4</v>
      </c>
      <c r="G55" s="62" t="s">
        <v>578</v>
      </c>
      <c r="H55" s="63"/>
      <c r="I55" s="140" t="s">
        <v>603</v>
      </c>
      <c r="J55" s="154"/>
      <c r="K55" s="154"/>
      <c r="L55" s="155"/>
    </row>
    <row r="56" spans="3:12" ht="21.95" customHeight="1">
      <c r="D56" s="4" t="s">
        <v>576</v>
      </c>
      <c r="E56" s="15" t="s">
        <v>577</v>
      </c>
      <c r="F56" s="4">
        <v>1</v>
      </c>
      <c r="G56" s="62" t="s">
        <v>579</v>
      </c>
      <c r="H56" s="63"/>
      <c r="I56" s="156" t="s">
        <v>604</v>
      </c>
      <c r="J56" s="154"/>
      <c r="K56" s="154"/>
      <c r="L56" s="155"/>
    </row>
    <row r="57" spans="3:12" ht="72" customHeight="1">
      <c r="D57" s="48" t="s">
        <v>580</v>
      </c>
      <c r="E57" s="75" t="s">
        <v>581</v>
      </c>
      <c r="F57" s="48">
        <v>1</v>
      </c>
      <c r="G57" s="48" t="s">
        <v>582</v>
      </c>
      <c r="H57" s="48"/>
      <c r="I57" s="140" t="s">
        <v>605</v>
      </c>
      <c r="J57" s="154"/>
      <c r="K57" s="154"/>
      <c r="L57" s="155"/>
    </row>
    <row r="58" spans="3:12" s="19" customFormat="1" ht="19.5" customHeight="1">
      <c r="C58" s="1"/>
      <c r="D58" s="48"/>
      <c r="E58" s="75"/>
      <c r="F58" s="48"/>
      <c r="G58" s="48"/>
      <c r="H58" s="48"/>
      <c r="I58" s="85" t="s">
        <v>540</v>
      </c>
      <c r="J58" s="86"/>
      <c r="K58" s="81" t="s">
        <v>541</v>
      </c>
      <c r="L58" s="82"/>
    </row>
    <row r="59" spans="3:12" s="19" customFormat="1" ht="19.5" customHeight="1">
      <c r="C59" s="1"/>
      <c r="D59" s="48"/>
      <c r="E59" s="75"/>
      <c r="F59" s="48"/>
      <c r="G59" s="48"/>
      <c r="H59" s="48"/>
      <c r="I59" s="100" t="s">
        <v>542</v>
      </c>
      <c r="J59" s="101"/>
      <c r="K59" s="79" t="s">
        <v>583</v>
      </c>
      <c r="L59" s="80"/>
    </row>
    <row r="60" spans="3:12" s="19" customFormat="1" ht="19.5" customHeight="1">
      <c r="C60" s="1"/>
      <c r="D60" s="48"/>
      <c r="E60" s="75"/>
      <c r="F60" s="48"/>
      <c r="G60" s="48"/>
      <c r="H60" s="48"/>
      <c r="I60" s="100" t="s">
        <v>460</v>
      </c>
      <c r="J60" s="101"/>
      <c r="K60" s="79" t="s">
        <v>548</v>
      </c>
      <c r="L60" s="80"/>
    </row>
    <row r="61" spans="3:12" s="19" customFormat="1" ht="19.5" customHeight="1">
      <c r="C61" s="1"/>
      <c r="D61" s="48"/>
      <c r="E61" s="75"/>
      <c r="F61" s="48"/>
      <c r="G61" s="48"/>
      <c r="H61" s="48"/>
      <c r="I61" s="100" t="s">
        <v>442</v>
      </c>
      <c r="J61" s="101"/>
      <c r="K61" s="79" t="s">
        <v>546</v>
      </c>
      <c r="L61" s="80"/>
    </row>
    <row r="62" spans="3:12" s="19" customFormat="1" ht="19.5" customHeight="1">
      <c r="C62" s="1"/>
      <c r="D62" s="48"/>
      <c r="E62" s="75"/>
      <c r="F62" s="48"/>
      <c r="G62" s="48"/>
      <c r="H62" s="48"/>
      <c r="I62" s="100" t="s">
        <v>543</v>
      </c>
      <c r="J62" s="101"/>
      <c r="K62" s="79" t="s">
        <v>545</v>
      </c>
      <c r="L62" s="80"/>
    </row>
    <row r="63" spans="3:12" s="19" customFormat="1" ht="19.5" customHeight="1">
      <c r="C63" s="1"/>
      <c r="D63" s="48"/>
      <c r="E63" s="75"/>
      <c r="F63" s="48"/>
      <c r="G63" s="48"/>
      <c r="H63" s="48"/>
      <c r="I63" s="100" t="s">
        <v>421</v>
      </c>
      <c r="J63" s="101"/>
      <c r="K63" s="79" t="s">
        <v>547</v>
      </c>
      <c r="L63" s="80"/>
    </row>
    <row r="64" spans="3:12" s="19" customFormat="1" ht="19.5" customHeight="1">
      <c r="C64" s="1"/>
      <c r="D64" s="48"/>
      <c r="E64" s="75"/>
      <c r="F64" s="48"/>
      <c r="G64" s="48"/>
      <c r="H64" s="48"/>
      <c r="I64" s="100" t="s">
        <v>408</v>
      </c>
      <c r="J64" s="101"/>
      <c r="K64" s="79" t="s">
        <v>549</v>
      </c>
      <c r="L64" s="80"/>
    </row>
    <row r="65" spans="3:12" s="19" customFormat="1" ht="19.5" customHeight="1">
      <c r="C65" s="1"/>
      <c r="D65" s="48"/>
      <c r="E65" s="75"/>
      <c r="F65" s="48"/>
      <c r="G65" s="48"/>
      <c r="H65" s="48"/>
      <c r="I65" s="100" t="s">
        <v>544</v>
      </c>
      <c r="J65" s="101"/>
      <c r="K65" s="79" t="s">
        <v>550</v>
      </c>
      <c r="L65" s="80"/>
    </row>
    <row r="66" spans="3:12" ht="39.75" customHeight="1">
      <c r="D66" s="4" t="s">
        <v>606</v>
      </c>
      <c r="E66" s="15" t="s">
        <v>235</v>
      </c>
      <c r="F66" s="4">
        <v>1</v>
      </c>
      <c r="G66" s="62" t="s">
        <v>607</v>
      </c>
      <c r="H66" s="63"/>
      <c r="I66" s="140" t="s">
        <v>608</v>
      </c>
      <c r="J66" s="154"/>
      <c r="K66" s="154"/>
      <c r="L66" s="155"/>
    </row>
    <row r="67" spans="3:12" ht="38.25" customHeight="1">
      <c r="D67" s="4" t="s">
        <v>609</v>
      </c>
      <c r="E67" s="15" t="s">
        <v>246</v>
      </c>
      <c r="F67" s="4">
        <v>1</v>
      </c>
      <c r="G67" s="62" t="s">
        <v>610</v>
      </c>
      <c r="H67" s="63"/>
      <c r="I67" s="140" t="s">
        <v>611</v>
      </c>
      <c r="J67" s="154"/>
      <c r="K67" s="154"/>
      <c r="L67" s="155"/>
    </row>
    <row r="68" spans="3:12" ht="21.95" customHeight="1">
      <c r="D68" s="116" t="s">
        <v>612</v>
      </c>
      <c r="E68" s="152" t="s">
        <v>613</v>
      </c>
      <c r="F68" s="116">
        <v>32</v>
      </c>
      <c r="G68" s="116" t="s">
        <v>614</v>
      </c>
      <c r="H68" s="147"/>
      <c r="I68" s="156" t="s">
        <v>620</v>
      </c>
      <c r="J68" s="154"/>
      <c r="K68" s="154"/>
      <c r="L68" s="155"/>
    </row>
    <row r="69" spans="3:12" ht="21.95" customHeight="1">
      <c r="D69" s="117"/>
      <c r="E69" s="153"/>
      <c r="F69" s="117"/>
      <c r="G69" s="117"/>
      <c r="H69" s="149"/>
      <c r="I69" s="118" t="s">
        <v>615</v>
      </c>
      <c r="J69" s="118"/>
      <c r="K69" s="119" t="s">
        <v>382</v>
      </c>
      <c r="L69" s="119"/>
    </row>
    <row r="70" spans="3:12" ht="21.95" customHeight="1">
      <c r="D70" s="117"/>
      <c r="E70" s="153"/>
      <c r="F70" s="117"/>
      <c r="G70" s="117"/>
      <c r="H70" s="149"/>
      <c r="I70" s="120" t="s">
        <v>379</v>
      </c>
      <c r="J70" s="120"/>
      <c r="K70" s="75" t="s">
        <v>616</v>
      </c>
      <c r="L70" s="75"/>
    </row>
    <row r="71" spans="3:12" ht="21.95" customHeight="1">
      <c r="D71" s="117"/>
      <c r="E71" s="153"/>
      <c r="F71" s="117"/>
      <c r="G71" s="117"/>
      <c r="H71" s="149"/>
      <c r="I71" s="120" t="s">
        <v>250</v>
      </c>
      <c r="J71" s="120"/>
      <c r="K71" s="75" t="s">
        <v>619</v>
      </c>
      <c r="L71" s="75"/>
    </row>
    <row r="72" spans="3:12" ht="21.95" customHeight="1">
      <c r="D72" s="117"/>
      <c r="E72" s="153"/>
      <c r="F72" s="117"/>
      <c r="G72" s="117"/>
      <c r="H72" s="149"/>
      <c r="I72" s="120" t="s">
        <v>269</v>
      </c>
      <c r="J72" s="120"/>
      <c r="K72" s="75" t="s">
        <v>618</v>
      </c>
      <c r="L72" s="75"/>
    </row>
    <row r="73" spans="3:12" ht="21.95" customHeight="1">
      <c r="D73" s="117"/>
      <c r="E73" s="153"/>
      <c r="F73" s="117"/>
      <c r="G73" s="117"/>
      <c r="H73" s="149"/>
      <c r="I73" s="120" t="s">
        <v>399</v>
      </c>
      <c r="J73" s="120"/>
      <c r="K73" s="75" t="s">
        <v>617</v>
      </c>
      <c r="L73" s="75"/>
    </row>
    <row r="74" spans="3:12" ht="21.95" customHeight="1">
      <c r="D74" s="4" t="s">
        <v>621</v>
      </c>
      <c r="E74" s="15" t="s">
        <v>627</v>
      </c>
      <c r="F74" s="4">
        <v>463</v>
      </c>
      <c r="G74" s="62" t="s">
        <v>194</v>
      </c>
      <c r="H74" s="63"/>
      <c r="I74" s="62" t="s">
        <v>624</v>
      </c>
      <c r="J74" s="64"/>
      <c r="K74" s="64"/>
      <c r="L74" s="63"/>
    </row>
    <row r="75" spans="3:12" ht="21.95" customHeight="1">
      <c r="D75" s="4" t="s">
        <v>622</v>
      </c>
      <c r="E75" s="15" t="s">
        <v>500</v>
      </c>
      <c r="F75" s="4">
        <v>2</v>
      </c>
      <c r="G75" s="62" t="s">
        <v>502</v>
      </c>
      <c r="H75" s="63"/>
      <c r="I75" s="156" t="s">
        <v>625</v>
      </c>
      <c r="J75" s="154"/>
      <c r="K75" s="154"/>
      <c r="L75" s="155"/>
    </row>
    <row r="76" spans="3:12" ht="21.95" customHeight="1">
      <c r="D76" s="4" t="s">
        <v>623</v>
      </c>
      <c r="E76" s="15" t="s">
        <v>501</v>
      </c>
      <c r="F76" s="4">
        <v>16</v>
      </c>
      <c r="G76" s="62" t="s">
        <v>628</v>
      </c>
      <c r="H76" s="63"/>
      <c r="I76" s="156" t="s">
        <v>626</v>
      </c>
      <c r="J76" s="154"/>
      <c r="K76" s="154"/>
      <c r="L76" s="155"/>
    </row>
  </sheetData>
  <mergeCells count="158">
    <mergeCell ref="G74:H74"/>
    <mergeCell ref="I74:L74"/>
    <mergeCell ref="G75:H75"/>
    <mergeCell ref="I75:L75"/>
    <mergeCell ref="G76:H76"/>
    <mergeCell ref="I76:L76"/>
    <mergeCell ref="I72:J72"/>
    <mergeCell ref="K72:L72"/>
    <mergeCell ref="I73:J73"/>
    <mergeCell ref="K73:L73"/>
    <mergeCell ref="G68:H73"/>
    <mergeCell ref="F68:F73"/>
    <mergeCell ref="I69:J69"/>
    <mergeCell ref="K69:L69"/>
    <mergeCell ref="I70:J70"/>
    <mergeCell ref="K70:L70"/>
    <mergeCell ref="I71:J71"/>
    <mergeCell ref="K71:L71"/>
    <mergeCell ref="D57:D65"/>
    <mergeCell ref="G66:H66"/>
    <mergeCell ref="I66:L66"/>
    <mergeCell ref="G67:H67"/>
    <mergeCell ref="I67:L67"/>
    <mergeCell ref="I68:L68"/>
    <mergeCell ref="E68:E73"/>
    <mergeCell ref="D68:D73"/>
    <mergeCell ref="I64:J64"/>
    <mergeCell ref="K64:L64"/>
    <mergeCell ref="I65:J65"/>
    <mergeCell ref="K65:L65"/>
    <mergeCell ref="G57:H65"/>
    <mergeCell ref="E57:E65"/>
    <mergeCell ref="F57:F65"/>
    <mergeCell ref="I61:J61"/>
    <mergeCell ref="K61:L61"/>
    <mergeCell ref="I62:J62"/>
    <mergeCell ref="K62:L62"/>
    <mergeCell ref="I63:J63"/>
    <mergeCell ref="K63:L63"/>
    <mergeCell ref="I58:J58"/>
    <mergeCell ref="K58:L58"/>
    <mergeCell ref="I59:J59"/>
    <mergeCell ref="K59:L59"/>
    <mergeCell ref="I60:J60"/>
    <mergeCell ref="K60:L60"/>
    <mergeCell ref="G55:H55"/>
    <mergeCell ref="I55:L55"/>
    <mergeCell ref="G56:H56"/>
    <mergeCell ref="I56:L56"/>
    <mergeCell ref="I57:L57"/>
    <mergeCell ref="G52:H52"/>
    <mergeCell ref="I52:L52"/>
    <mergeCell ref="G53:H53"/>
    <mergeCell ref="I53:L53"/>
    <mergeCell ref="G54:H54"/>
    <mergeCell ref="I54:L54"/>
    <mergeCell ref="I51:J51"/>
    <mergeCell ref="K51:L51"/>
    <mergeCell ref="G47:H51"/>
    <mergeCell ref="F47:F51"/>
    <mergeCell ref="I50:J50"/>
    <mergeCell ref="K50:L50"/>
    <mergeCell ref="E47:E51"/>
    <mergeCell ref="D47:D51"/>
    <mergeCell ref="I49:J49"/>
    <mergeCell ref="K49:L49"/>
    <mergeCell ref="D36:D45"/>
    <mergeCell ref="G46:H46"/>
    <mergeCell ref="I46:L46"/>
    <mergeCell ref="I47:L47"/>
    <mergeCell ref="I48:J48"/>
    <mergeCell ref="I44:J44"/>
    <mergeCell ref="K44:L44"/>
    <mergeCell ref="I45:J45"/>
    <mergeCell ref="K45:L45"/>
    <mergeCell ref="G36:H45"/>
    <mergeCell ref="E36:E45"/>
    <mergeCell ref="F36:F45"/>
    <mergeCell ref="I41:J41"/>
    <mergeCell ref="K41:L41"/>
    <mergeCell ref="I42:J42"/>
    <mergeCell ref="K42:L42"/>
    <mergeCell ref="I43:J43"/>
    <mergeCell ref="K43:L43"/>
    <mergeCell ref="I36:L36"/>
    <mergeCell ref="I37:J37"/>
    <mergeCell ref="K37:L37"/>
    <mergeCell ref="I38:J38"/>
    <mergeCell ref="K38:L38"/>
    <mergeCell ref="I35:J35"/>
    <mergeCell ref="K35:L35"/>
    <mergeCell ref="I34:J34"/>
    <mergeCell ref="G27:H35"/>
    <mergeCell ref="E27:E35"/>
    <mergeCell ref="F27:F35"/>
    <mergeCell ref="I30:J30"/>
    <mergeCell ref="K30:L30"/>
    <mergeCell ref="I31:J31"/>
    <mergeCell ref="K31:L31"/>
    <mergeCell ref="I32:J32"/>
    <mergeCell ref="K32:L32"/>
    <mergeCell ref="C7:C24"/>
    <mergeCell ref="G25:H25"/>
    <mergeCell ref="I25:L25"/>
    <mergeCell ref="G26:H26"/>
    <mergeCell ref="I26:L26"/>
    <mergeCell ref="I27:L27"/>
    <mergeCell ref="D27:D35"/>
    <mergeCell ref="H19:L19"/>
    <mergeCell ref="E21:G21"/>
    <mergeCell ref="H21:L21"/>
    <mergeCell ref="E22:G22"/>
    <mergeCell ref="H22:L22"/>
    <mergeCell ref="E20:G20"/>
    <mergeCell ref="H20:L20"/>
    <mergeCell ref="D10:L10"/>
    <mergeCell ref="D12:L12"/>
    <mergeCell ref="E16:G16"/>
    <mergeCell ref="H16:L16"/>
    <mergeCell ref="E17:G17"/>
    <mergeCell ref="H17:L17"/>
    <mergeCell ref="D8:L8"/>
    <mergeCell ref="E9:G9"/>
    <mergeCell ref="H9:L9"/>
    <mergeCell ref="E11:G11"/>
    <mergeCell ref="H11:L11"/>
    <mergeCell ref="E13:G13"/>
    <mergeCell ref="K48:L48"/>
    <mergeCell ref="I39:J39"/>
    <mergeCell ref="K39:L39"/>
    <mergeCell ref="I40:J40"/>
    <mergeCell ref="K40:L40"/>
    <mergeCell ref="I33:J33"/>
    <mergeCell ref="K33:L33"/>
    <mergeCell ref="K34:L34"/>
    <mergeCell ref="I28:J28"/>
    <mergeCell ref="K28:L28"/>
    <mergeCell ref="I29:J29"/>
    <mergeCell ref="K29:L29"/>
    <mergeCell ref="E23:G23"/>
    <mergeCell ref="H23:L23"/>
    <mergeCell ref="E24:G24"/>
    <mergeCell ref="H24:L24"/>
    <mergeCell ref="E15:G15"/>
    <mergeCell ref="H15:L15"/>
    <mergeCell ref="D18:L18"/>
    <mergeCell ref="E19:G19"/>
    <mergeCell ref="E7:L7"/>
    <mergeCell ref="H13:L13"/>
    <mergeCell ref="E14:G14"/>
    <mergeCell ref="H14:L14"/>
    <mergeCell ref="A2:A4"/>
    <mergeCell ref="E5:L5"/>
    <mergeCell ref="E6:L6"/>
    <mergeCell ref="E1:L1"/>
    <mergeCell ref="E2:L2"/>
    <mergeCell ref="E3:L3"/>
    <mergeCell ref="E4:L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NVMe Pt.1</vt:lpstr>
      <vt:lpstr>NVMe Pt.2</vt:lpstr>
      <vt:lpstr>NVMe Pt.3</vt:lpstr>
      <vt:lpstr>NVMe Pt.4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2025-06-10T09:59:53Z</dcterms:modified>
</cp:coreProperties>
</file>