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defaultThemeVersion="166925"/>
  <mc:AlternateContent xmlns:mc="http://schemas.openxmlformats.org/markup-compatibility/2006">
    <mc:Choice Requires="x15">
      <x15ac:absPath xmlns:x15ac="http://schemas.microsoft.com/office/spreadsheetml/2010/11/ac" url="D:\John Adrian Files\Files\Other Files\For Learning\DataSense Analytics\MS Excel DSA\MS Excel Professional Bootcamp\Bootcamp Project Activities\Finished Projects\"/>
    </mc:Choice>
  </mc:AlternateContent>
  <xr:revisionPtr revIDLastSave="0" documentId="13_ncr:1_{A00D507D-AC56-457C-8CE5-6F5655485EC5}" xr6:coauthVersionLast="47" xr6:coauthVersionMax="47" xr10:uidLastSave="{00000000-0000-0000-0000-000000000000}"/>
  <workbookProtection lockStructure="1"/>
  <bookViews>
    <workbookView xWindow="11424" yWindow="0" windowWidth="11712" windowHeight="12336" xr2:uid="{9604C8EF-8F81-4290-A4AF-4052A8F9E7EC}"/>
  </bookViews>
  <sheets>
    <sheet name="SuperStore Sales Dashboard" sheetId="3" r:id="rId1"/>
    <sheet name="Analysis" sheetId="1" state="hidden" r:id="rId2"/>
  </sheets>
  <definedNames>
    <definedName name="_xlnm.Print_Area" localSheetId="0">'SuperStore Sales Dashboard'!$A$1:$AB$52</definedName>
    <definedName name="Slicer_Category">#N/A</definedName>
    <definedName name="Slicer_Order.Year">#N/A</definedName>
    <definedName name="Slicer_Region">#N/A</definedName>
  </definedNames>
  <calcPr calcId="191029"/>
  <pivotCaches>
    <pivotCache cacheId="0" r:id="rId3"/>
    <pivotCache cacheId="1" r:id="rId4"/>
    <pivotCache cacheId="2" r:id="rId5"/>
    <pivotCache cacheId="3" r:id="rId6"/>
    <pivotCache cacheId="4" r:id="rId7"/>
    <pivotCache cacheId="5" r:id="rId8"/>
    <pivotCache cacheId="6" r:id="rId9"/>
    <pivotCache cacheId="7" r:id="rId10"/>
    <pivotCache cacheId="8" r:id="rId11"/>
    <pivotCache cacheId="9" r:id="rId12"/>
    <pivotCache cacheId="10" r:id="rId13"/>
    <pivotCache cacheId="11" r:id="rId14"/>
    <pivotCache cacheId="12" r:id="rId15"/>
    <pivotCache cacheId="13" r:id="rId16"/>
    <pivotCache cacheId="14" r:id="rId17"/>
  </pivotCaches>
  <extLst>
    <ext xmlns:x14="http://schemas.microsoft.com/office/spreadsheetml/2009/9/main" uri="{876F7934-8845-4945-9796-88D515C7AA90}">
      <x14:pivotCaches>
        <pivotCache cacheId="15" r:id="rId18"/>
      </x14:pivotCaches>
    </ext>
    <ext xmlns:x14="http://schemas.microsoft.com/office/spreadsheetml/2009/9/main" uri="{BBE1A952-AA13-448e-AADC-164F8A28A991}">
      <x14:slicerCaches>
        <x14:slicerCache r:id="rId19"/>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imCustomers_c4333055-f205-43c3-a1c9-b49ff6b4d771" name="DimCustomers" connection="Query - DimCustomers"/>
          <x15:modelTable id="DimCustomerDetails_70ae5bba-baaf-4e7c-8da5-c0c126c7534e" name="DimCustomerDetails" connection="Query - DimCustomerDetails"/>
          <x15:modelTable id="DimPeople_f45ed4e7-b2cf-4f4c-ab51-1f8579b325b3" name="DimPeople" connection="Query - DimPeople"/>
          <x15:modelTable id="DimProducts_20d60b5c-f29c-4832-9750-c7b53e4e4b7a" name="DimProducts" connection="Query - DimProducts"/>
          <x15:modelTable id="FactOrderSales_169cac20-9594-44c3-87af-f148d9c03208" name="FactOrderSales" connection="Query - FactOrderSales"/>
          <x15:modelTable id="DimOrders_752ed4aa-e92c-4879-86d2-47c737cffc4f" name="DimOrders" connection="Query - DimOrders(1)"/>
        </x15:modelTables>
        <x15:modelRelationships>
          <x15:modelRelationship fromTable="FactOrderSales" fromColumn="OrderID" toTable="DimOrders" toColumn="OrderID"/>
          <x15:modelRelationship fromTable="DimOrders" fromColumn="ProductID" toTable="DimProducts" toColumn="ProductID"/>
          <x15:modelRelationship fromTable="DimOrders" fromColumn="RegionID" toTable="DimPeople" toColumn="RegionID"/>
          <x15:modelRelationship fromTable="DimOrders" fromColumn="CustomerDetailsID" toTable="DimCustomerDetails" toColumn="CustomerDetailsID"/>
          <x15:modelRelationship fromTable="DimOrders" fromColumn="CustomerID" toTable="DimCustomers" toColumn="CustomerID"/>
        </x15:modelRelationships>
        <x15:extLst>
          <ext xmlns:x16="http://schemas.microsoft.com/office/spreadsheetml/2014/11/main" uri="{9835A34E-60A6-4A7C-AAB8-D5F71C897F49}">
            <x16:modelTimeGroupings>
              <x16:modelTimeGrouping tableName="DimOrders" columnName="OrderDate" columnId="OrderDate">
                <x16:calculatedTimeColumn columnName="OrderDate (Month Index)" columnId="OrderDate (Month Index)" contentType="monthsindex" isSelected="1"/>
                <x16:calculatedTimeColumn columnName="OrderDate (Month)" columnId="Order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T11" i="1" l="1"/>
  <c r="AT12" i="1"/>
  <c r="AT13" i="1"/>
  <c r="AT14" i="1"/>
  <c r="AT15" i="1"/>
  <c r="AT16" i="1"/>
  <c r="AT17" i="1"/>
  <c r="AT18" i="1"/>
  <c r="AT19" i="1"/>
  <c r="AT20" i="1"/>
  <c r="AT21" i="1"/>
  <c r="AT10" i="1"/>
  <c r="AL21" i="1"/>
  <c r="AM21" i="1" s="1"/>
  <c r="AL11" i="1"/>
  <c r="AM11" i="1" s="1"/>
  <c r="AL12" i="1"/>
  <c r="AM12" i="1" s="1"/>
  <c r="AL13" i="1"/>
  <c r="AM13" i="1" s="1"/>
  <c r="AL14" i="1"/>
  <c r="AM14" i="1" s="1"/>
  <c r="AL15" i="1"/>
  <c r="AM15" i="1" s="1"/>
  <c r="AL16" i="1"/>
  <c r="AM16" i="1" s="1"/>
  <c r="AL17" i="1"/>
  <c r="AM17" i="1" s="1"/>
  <c r="AL18" i="1"/>
  <c r="AM18" i="1" s="1"/>
  <c r="AL19" i="1"/>
  <c r="AM19" i="1" s="1"/>
  <c r="AL20" i="1"/>
  <c r="AM20" i="1" s="1"/>
  <c r="AL10" i="1"/>
  <c r="AM10" i="1" s="1"/>
  <c r="BS16" i="1"/>
  <c r="BR16" i="1" s="1"/>
  <c r="BS15" i="1"/>
  <c r="BR15" i="1" s="1"/>
  <c r="BS14" i="1"/>
  <c r="BR14" i="1" s="1"/>
  <c r="BS10" i="1"/>
  <c r="BR10" i="1" s="1"/>
  <c r="BS9" i="1"/>
  <c r="BR9" i="1" s="1"/>
  <c r="BS8" i="1"/>
  <c r="BR8" i="1" s="1"/>
  <c r="AM25" i="1" l="1" a="1"/>
  <c r="AM25" i="1" s="1"/>
  <c r="BD10" i="1"/>
  <c r="BD8" i="1"/>
  <c r="BD30" i="1" s="1"/>
  <c r="BD32" i="1" s="1"/>
  <c r="BE11" i="1" l="1"/>
  <c r="BE12" i="1"/>
  <c r="BE13" i="1"/>
  <c r="BE14" i="1"/>
  <c r="BE15" i="1"/>
  <c r="BE16" i="1"/>
  <c r="BE17" i="1"/>
  <c r="BE18" i="1"/>
  <c r="BE19" i="1"/>
  <c r="BE20" i="1"/>
  <c r="BE21" i="1"/>
  <c r="BE10" i="1"/>
  <c r="BD11" i="1"/>
  <c r="BD12" i="1"/>
  <c r="BD13" i="1"/>
  <c r="BD14" i="1"/>
  <c r="BD15" i="1"/>
  <c r="BD16" i="1"/>
  <c r="BD17" i="1"/>
  <c r="BD18" i="1"/>
  <c r="BD19" i="1"/>
  <c r="BD20" i="1"/>
  <c r="BD21" i="1"/>
  <c r="BE30" i="1"/>
  <c r="BK9" i="1"/>
  <c r="BL9" i="1" s="1"/>
  <c r="BK10" i="1"/>
  <c r="BL10" i="1" s="1"/>
  <c r="BK11" i="1"/>
  <c r="BL11" i="1" s="1"/>
  <c r="BK12" i="1"/>
  <c r="BL12" i="1" s="1"/>
  <c r="BK13" i="1"/>
  <c r="BL13" i="1" s="1"/>
  <c r="BK14" i="1"/>
  <c r="BL14" i="1" s="1"/>
  <c r="BK15" i="1"/>
  <c r="BL15" i="1" s="1"/>
  <c r="BK8" i="1"/>
  <c r="BL8" i="1" s="1"/>
  <c r="C17" i="1"/>
  <c r="L17" i="1"/>
  <c r="BD26" i="1" l="1" a="1"/>
  <c r="BD26" i="1" s="1"/>
  <c r="BE28" i="1" a="1"/>
  <c r="BE28" i="1" s="1"/>
  <c r="BE26" i="1" a="1"/>
  <c r="BE26" i="1" s="1"/>
  <c r="BE25" i="1" a="1"/>
  <c r="BE25" i="1" s="1"/>
  <c r="BE39" i="1" s="1"/>
  <c r="BD25" i="1" a="1"/>
  <c r="BD25" i="1" s="1"/>
  <c r="BD39" i="1" s="1"/>
  <c r="BD28" i="1" a="1"/>
  <c r="BD28" i="1" s="1"/>
  <c r="BD29" i="1" s="1"/>
  <c r="BE31" i="1"/>
  <c r="BE32" i="1"/>
  <c r="BD31" i="1"/>
  <c r="BD33" i="1" s="1"/>
  <c r="Z17" i="1"/>
  <c r="Z49" i="1"/>
  <c r="Z48" i="1"/>
  <c r="AU11" i="1"/>
  <c r="AU12" i="1"/>
  <c r="AU13" i="1"/>
  <c r="AU14" i="1"/>
  <c r="AU15" i="1"/>
  <c r="AU16" i="1"/>
  <c r="AU17" i="1"/>
  <c r="AU18" i="1"/>
  <c r="AU19" i="1"/>
  <c r="AU20" i="1"/>
  <c r="AU21" i="1"/>
  <c r="AU10" i="1"/>
  <c r="AU8" i="1"/>
  <c r="AM8" i="1"/>
  <c r="AU25" i="1" l="1" a="1"/>
  <c r="AU25" i="1" s="1"/>
  <c r="BD27" i="1"/>
  <c r="BD40" i="1" s="1"/>
  <c r="BE29" i="1"/>
  <c r="BE41" i="1" s="1"/>
  <c r="BE27" i="1"/>
  <c r="BE40" i="1" s="1"/>
  <c r="BD41" i="1"/>
  <c r="BE33" i="1"/>
  <c r="BE34" i="1" s="1"/>
  <c r="BD34" i="1"/>
  <c r="AU26" i="1"/>
  <c r="AM26" i="1"/>
  <c r="BE35" i="1" l="1"/>
  <c r="BE42" i="1" s="1"/>
  <c r="BD35" i="1"/>
  <c r="BD42" i="1" s="1"/>
  <c r="U18" i="1"/>
  <c r="U17" i="1"/>
  <c r="P17" i="1"/>
  <c r="I17" i="1"/>
  <c r="F17"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BFD288C-5692-449E-AFE9-A94A3B7E56E7}" name="Query - DimCustomerDetails" description="Connection to the 'DimCustomerDetails' query in the workbook." type="100" refreshedVersion="8" minRefreshableVersion="5">
    <extLst>
      <ext xmlns:x15="http://schemas.microsoft.com/office/spreadsheetml/2010/11/main" uri="{DE250136-89BD-433C-8126-D09CA5730AF9}">
        <x15:connection id="b1826a97-3332-4474-bc22-b532ad872034">
          <x15:oledbPr connection="Provider=Microsoft.Mashup.OleDb.1;Data Source=$Workbook$;Location=DimCustomerDetails;Extended Properties=&quot;&quot;">
            <x15:dbTables>
              <x15:dbTable name="DimCustomerDetails"/>
            </x15:dbTables>
          </x15:oledbPr>
        </x15:connection>
      </ext>
    </extLst>
  </connection>
  <connection id="2" xr16:uid="{D3A47AB2-2006-4B8D-B748-88C136541A91}" name="Query - DimCustomers" description="Connection to the 'DimCustomers' query in the workbook." type="100" refreshedVersion="8" minRefreshableVersion="5">
    <extLst>
      <ext xmlns:x15="http://schemas.microsoft.com/office/spreadsheetml/2010/11/main" uri="{DE250136-89BD-433C-8126-D09CA5730AF9}">
        <x15:connection id="df4c5903-11a0-42be-8296-d29a2ca3ef63">
          <x15:oledbPr connection="Provider=Microsoft.Mashup.OleDb.1;Data Source=$Workbook$;Location=DimCustomers;Extended Properties=&quot;&quot;">
            <x15:dbTables>
              <x15:dbTable name="DimCustomers"/>
            </x15:dbTables>
          </x15:oledbPr>
        </x15:connection>
      </ext>
    </extLst>
  </connection>
  <connection id="3" xr16:uid="{7BB3B0A4-AAFB-45A6-B82D-3C005CC88AC0}" name="Query - DimOrders(1)" description="Connection to the 'DimOrders' query in the workbook." type="100" refreshedVersion="8" minRefreshableVersion="5">
    <extLst>
      <ext xmlns:x15="http://schemas.microsoft.com/office/spreadsheetml/2010/11/main" uri="{DE250136-89BD-433C-8126-D09CA5730AF9}">
        <x15:connection id="09569772-84b9-4f75-b6d7-01db7bf2b5ac"/>
      </ext>
    </extLst>
  </connection>
  <connection id="4" xr16:uid="{485E2628-D49D-49F0-8C72-77D32F87DF8B}" name="Query - DimPeople" description="Connection to the 'DimPeople' query in the workbook." type="100" refreshedVersion="8" minRefreshableVersion="5">
    <extLst>
      <ext xmlns:x15="http://schemas.microsoft.com/office/spreadsheetml/2010/11/main" uri="{DE250136-89BD-433C-8126-D09CA5730AF9}">
        <x15:connection id="14f38c76-ba70-4592-b142-7e4e2e6a0f07">
          <x15:oledbPr connection="Provider=Microsoft.Mashup.OleDb.1;Data Source=$Workbook$;Location=DimPeople;Extended Properties=&quot;&quot;">
            <x15:dbTables>
              <x15:dbTable name="DimPeople"/>
            </x15:dbTables>
          </x15:oledbPr>
        </x15:connection>
      </ext>
    </extLst>
  </connection>
  <connection id="5" xr16:uid="{E0F3293D-244B-4B16-A199-A330CC62A5DE}" name="Query - DimProducts" description="Connection to the 'DimProducts' query in the workbook." type="100" refreshedVersion="8" minRefreshableVersion="5">
    <extLst>
      <ext xmlns:x15="http://schemas.microsoft.com/office/spreadsheetml/2010/11/main" uri="{DE250136-89BD-433C-8126-D09CA5730AF9}">
        <x15:connection id="90fbaa36-54e4-491d-926c-6c2b872e1af6">
          <x15:oledbPr connection="Provider=Microsoft.Mashup.OleDb.1;Data Source=$Workbook$;Location=DimProducts;Extended Properties=&quot;&quot;">
            <x15:dbTables>
              <x15:dbTable name="DimProducts"/>
            </x15:dbTables>
          </x15:oledbPr>
        </x15:connection>
      </ext>
    </extLst>
  </connection>
  <connection id="6" xr16:uid="{F26C092A-FE89-4975-B785-FD0AA883F626}" name="Query - FactOrderSales" description="Connection to the 'FactOrderSales' query in the workbook." type="100" refreshedVersion="8" minRefreshableVersion="5">
    <extLst>
      <ext xmlns:x15="http://schemas.microsoft.com/office/spreadsheetml/2010/11/main" uri="{DE250136-89BD-433C-8126-D09CA5730AF9}">
        <x15:connection id="c2a3d421-c4aa-4a17-870f-a49f2da22e56">
          <x15:oledbPr connection="Provider=Microsoft.Mashup.OleDb.1;Data Source=$Workbook$;Location=FactOrderSales;Extended Properties=&quot;&quot;">
            <x15:dbTables>
              <x15:dbTable name="FactOrderSales"/>
            </x15:dbTables>
          </x15:oledbPr>
        </x15:connection>
      </ext>
    </extLst>
  </connection>
  <connection id="7" xr16:uid="{911286AB-2CE9-4254-B0E1-B2260C9DB17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<sst xmlns="http://schemas.openxmlformats.org/spreadsheetml/2006/main" count="335" uniqueCount="118">
  <si>
    <t>Row Labels</t>
  </si>
  <si>
    <t>Grand Total</t>
  </si>
  <si>
    <t>Monday</t>
  </si>
  <si>
    <t>Tuesday</t>
  </si>
  <si>
    <t>Sunday</t>
  </si>
  <si>
    <t>Thursday</t>
  </si>
  <si>
    <t>Wednesday</t>
  </si>
  <si>
    <t>Saturday</t>
  </si>
  <si>
    <t>Friday</t>
  </si>
  <si>
    <t>May</t>
  </si>
  <si>
    <t>Monthly Order Count</t>
  </si>
  <si>
    <t>OrderDate (Month)</t>
  </si>
  <si>
    <t>Jan</t>
  </si>
  <si>
    <t>Feb</t>
  </si>
  <si>
    <t>Mar</t>
  </si>
  <si>
    <t>Apr</t>
  </si>
  <si>
    <t>Jun</t>
  </si>
  <si>
    <t>Jul</t>
  </si>
  <si>
    <t>Aug</t>
  </si>
  <si>
    <t>Sep</t>
  </si>
  <si>
    <t>Oct</t>
  </si>
  <si>
    <t>Nov</t>
  </si>
  <si>
    <t>Dec</t>
  </si>
  <si>
    <t>Count of Order.DayName</t>
  </si>
  <si>
    <t>Total Profit</t>
  </si>
  <si>
    <t xml:space="preserve">Total Profit </t>
  </si>
  <si>
    <t xml:space="preserve">Total Sales </t>
  </si>
  <si>
    <t>Total Quantity</t>
  </si>
  <si>
    <t xml:space="preserve">Total Quantity </t>
  </si>
  <si>
    <t>Average Delivery Duration</t>
  </si>
  <si>
    <t>No</t>
  </si>
  <si>
    <t>Yes</t>
  </si>
  <si>
    <t>Count of IsReturned</t>
  </si>
  <si>
    <t xml:space="preserve">IsReturned </t>
  </si>
  <si>
    <t>Returned Order Percentage</t>
  </si>
  <si>
    <t>F</t>
  </si>
  <si>
    <t>M</t>
  </si>
  <si>
    <t>%</t>
  </si>
  <si>
    <t>Gender</t>
  </si>
  <si>
    <t>Gender %</t>
  </si>
  <si>
    <t>Bookcases</t>
  </si>
  <si>
    <t>Chairs</t>
  </si>
  <si>
    <t>Furnishings</t>
  </si>
  <si>
    <t>Tables</t>
  </si>
  <si>
    <t>Appliances</t>
  </si>
  <si>
    <t>Art</t>
  </si>
  <si>
    <t>Binders</t>
  </si>
  <si>
    <t>Envelopes</t>
  </si>
  <si>
    <t>Fasteners</t>
  </si>
  <si>
    <t>Labels</t>
  </si>
  <si>
    <t>Paper</t>
  </si>
  <si>
    <t>Storage</t>
  </si>
  <si>
    <t>Supplies</t>
  </si>
  <si>
    <t>Accessories</t>
  </si>
  <si>
    <t>Copiers</t>
  </si>
  <si>
    <t>Machines</t>
  </si>
  <si>
    <t>Phones</t>
  </si>
  <si>
    <t>Total.Sales</t>
  </si>
  <si>
    <t>Monthly Sales</t>
  </si>
  <si>
    <t>Order.Year</t>
  </si>
  <si>
    <t>Month</t>
  </si>
  <si>
    <t>Year</t>
  </si>
  <si>
    <t>Average</t>
  </si>
  <si>
    <t>Mean</t>
  </si>
  <si>
    <t>Converted in Thousands</t>
  </si>
  <si>
    <t>Total.Profit</t>
  </si>
  <si>
    <t>Monthly Profit</t>
  </si>
  <si>
    <t>Sales and Profit Insight Breakdown</t>
  </si>
  <si>
    <t>Returned?</t>
  </si>
  <si>
    <t>With Discount Rate</t>
  </si>
  <si>
    <t>With Discount?</t>
  </si>
  <si>
    <t>WithDiscount Count</t>
  </si>
  <si>
    <t>With Discount</t>
  </si>
  <si>
    <t>Top Products in Sales</t>
  </si>
  <si>
    <t>Products</t>
  </si>
  <si>
    <t>Top Products</t>
  </si>
  <si>
    <t>Top and Bottom Products in Profit</t>
  </si>
  <si>
    <t>Region</t>
  </si>
  <si>
    <t>Central</t>
  </si>
  <si>
    <t>Count of CustomerID</t>
  </si>
  <si>
    <t>Distinct Count of CustomerID</t>
  </si>
  <si>
    <t>East</t>
  </si>
  <si>
    <t>South</t>
  </si>
  <si>
    <t>West</t>
  </si>
  <si>
    <t>Highest</t>
  </si>
  <si>
    <t>Highest Month</t>
  </si>
  <si>
    <t>Lowest</t>
  </si>
  <si>
    <t>Lowest Month</t>
  </si>
  <si>
    <t>Latest Current Year</t>
  </si>
  <si>
    <t>Previous Year</t>
  </si>
  <si>
    <t>Total Latest</t>
  </si>
  <si>
    <t>Total Previous</t>
  </si>
  <si>
    <t>Diff YoY</t>
  </si>
  <si>
    <t>Diff YoY %</t>
  </si>
  <si>
    <t>Calculations</t>
  </si>
  <si>
    <t>Statistics</t>
  </si>
  <si>
    <t>Average (in thousands)</t>
  </si>
  <si>
    <t>Y-o-Y Comparison</t>
  </si>
  <si>
    <t xml:space="preserve">  </t>
  </si>
  <si>
    <t>Bottom Products</t>
  </si>
  <si>
    <t>First Class</t>
  </si>
  <si>
    <t>Same Day</t>
  </si>
  <si>
    <t>Second Class</t>
  </si>
  <si>
    <t>Standard Class</t>
  </si>
  <si>
    <t>Count of ShipMode</t>
  </si>
  <si>
    <t>Consumer</t>
  </si>
  <si>
    <t>Corporate</t>
  </si>
  <si>
    <t>Home Office</t>
  </si>
  <si>
    <t>Ship Mode</t>
  </si>
  <si>
    <t>Segment Count</t>
  </si>
  <si>
    <t>Customer Segment</t>
  </si>
  <si>
    <t>Segment</t>
  </si>
  <si>
    <t>John Adrian E. Adona</t>
  </si>
  <si>
    <t>Sr. Data Analyst, SuperStore Analytics</t>
  </si>
  <si>
    <t>SuperStore Analytics</t>
  </si>
  <si>
    <t>NOTE:</t>
  </si>
  <si>
    <r>
      <t xml:space="preserve">*K </t>
    </r>
    <r>
      <rPr>
        <sz val="11"/>
        <color theme="0"/>
        <rFont val="Calibri"/>
        <family val="2"/>
        <scheme val="minor"/>
      </rPr>
      <t>= value in thousands</t>
    </r>
  </si>
  <si>
    <r>
      <t xml:space="preserve">*M = </t>
    </r>
    <r>
      <rPr>
        <sz val="11"/>
        <color theme="0"/>
        <rFont val="Calibri"/>
        <family val="2"/>
        <scheme val="minor"/>
      </rPr>
      <t>value in millions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</si>
</sst>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_-[$$-409]* #,##0.00_ ;_-[$$-409]* \-#,##0.00\ ;_-[$$-409]* &quot;-&quot;??_ ;_-@_ "/>
    <numFmt numFmtId="165" formatCode="0.0%"/>
    <numFmt numFmtId="166" formatCode="[$$-409]#,##0.00"/>
    <numFmt numFmtId="167" formatCode="[$$-409]#,##0.00_ ;[Red]\-[$$-409]#,##0.00\ "/>
  </numFmts>
  <fonts count="5" x14ac:knownFonts="1">
    <font>
      <sz val="11"/>
      <color theme="1"/>
      <name val="Calibri"/>
      <family val="2"/>
      <scheme val="minor"/>
    </font>
    <font>
      <sz val="11"/>
      <color theme="0"/>
      <name val="Calibri"/>
      <family val="2"/>
      <scheme val="minor"/>
    </font>
    <font>
      <sz val="11"/>
      <color theme="1"/>
      <name val="Calibri"/>
      <family val="2"/>
      <scheme val="minor"/>
    </font>
    <font>
      <b/>
      <sz val="11"/>
      <color theme="0"/>
      <name val="Calibri"/>
      <family val="2"/>
      <scheme val="minor"/>
    </font>
    <font>
      <b/>
      <sz val="14"/>
      <color theme="0"/>
      <name val="Calibri"/>
      <family val="2"/>
      <scheme val="minor"/>
    </font>
  </fonts>
  <fills count="5">
    <fill>
      <patternFill patternType="none"/>
    </fill>
    <fill>
      <patternFill patternType="gray125"/>
    </fill>
    <fill>
      <patternFill patternType="solid">
        <fgColor rgb="FF0070C0"/>
        <bgColor indexed="64"/>
      </patternFill>
    </fill>
    <fill>
      <patternFill patternType="solid">
        <fgColor theme="4" tint="-0.499984740745262"/>
        <bgColor indexed="64"/>
      </patternFill>
    </fill>
    <fill>
      <patternFill patternType="solid">
        <fgColor rgb="FF002060"/>
        <bgColor indexed="64"/>
      </patternFill>
    </fill>
  </fills>
  <borders count="3">
    <border>
      <left/>
      <right/>
      <top/>
      <bottom/>
      <diagonal/>
    </border>
    <border>
      <left style="thin">
        <color indexed="64"/>
      </left>
      <right/>
      <top/>
      <bottom/>
      <diagonal/>
    </border>
    <border>
      <left/>
      <right/>
      <top/>
      <bottom style="medium">
        <color theme="0"/>
      </bottom>
      <diagonal/>
    </border>
  </borders>
  <cellStyleXfs count="2">
    <xf numFmtId="0" fontId="0" fillId="0" borderId="0"/>
    <xf numFmtId="9" fontId="2" fillId="0" borderId="0" applyFont="0" applyFill="0" applyBorder="0" applyAlignment="0" applyProtection="0"/>
  </cellStyleXfs>
  <cellXfs count="27">
    <xf numFmtId="0" fontId="0" fillId="0" borderId="0" xfId="0"/>
    <xf numFmtId="0" fontId="0" fillId="0" borderId="0" xfId="0" pivotButton="1"/>
    <xf numFmtId="0" fontId="0" fillId="0" borderId="0" xfId="0" applyAlignment="1">
      <alignment horizontal="left"/>
    </xf>
    <xf numFmtId="0" fontId="0" fillId="2" borderId="0" xfId="0" applyFill="1"/>
    <xf numFmtId="0" fontId="1" fillId="2" borderId="0" xfId="0" applyFont="1" applyFill="1"/>
    <xf numFmtId="0" fontId="0" fillId="0" borderId="1" xfId="0" applyBorder="1"/>
    <xf numFmtId="1" fontId="0" fillId="0" borderId="0" xfId="0" applyNumberFormat="1"/>
    <xf numFmtId="164" fontId="0" fillId="0" borderId="0" xfId="0" applyNumberFormat="1"/>
    <xf numFmtId="0" fontId="1" fillId="3" borderId="0" xfId="0" applyFont="1" applyFill="1"/>
    <xf numFmtId="2" fontId="0" fillId="0" borderId="0" xfId="0" applyNumberFormat="1"/>
    <xf numFmtId="2" fontId="0" fillId="0" borderId="0" xfId="1" applyNumberFormat="1" applyFont="1" applyAlignment="1">
      <alignment horizontal="center"/>
    </xf>
    <xf numFmtId="10" fontId="0" fillId="0" borderId="0" xfId="0" applyNumberFormat="1"/>
    <xf numFmtId="10" fontId="0" fillId="0" borderId="0" xfId="1" applyNumberFormat="1" applyFont="1"/>
    <xf numFmtId="165" fontId="0" fillId="0" borderId="0" xfId="1" applyNumberFormat="1" applyFont="1"/>
    <xf numFmtId="4" fontId="0" fillId="0" borderId="0" xfId="0" applyNumberFormat="1"/>
    <xf numFmtId="166" fontId="0" fillId="0" borderId="0" xfId="0" applyNumberFormat="1"/>
    <xf numFmtId="0" fontId="0" fillId="0" borderId="0" xfId="0" applyAlignment="1">
      <alignment horizontal="center"/>
    </xf>
    <xf numFmtId="167" fontId="0" fillId="0" borderId="0" xfId="0" applyNumberFormat="1"/>
    <xf numFmtId="165" fontId="0" fillId="0" borderId="0" xfId="0" applyNumberFormat="1"/>
    <xf numFmtId="0" fontId="0" fillId="4" borderId="0" xfId="0" applyFill="1"/>
    <xf numFmtId="0" fontId="0" fillId="0" borderId="2" xfId="0" applyBorder="1"/>
    <xf numFmtId="0" fontId="3" fillId="4" borderId="0" xfId="0" applyFont="1" applyFill="1"/>
    <xf numFmtId="0" fontId="3" fillId="0" borderId="0" xfId="0" applyFont="1"/>
    <xf numFmtId="0" fontId="1" fillId="4" borderId="0" xfId="0" applyFont="1" applyFill="1" applyAlignment="1">
      <alignment horizontal="left" indent="2"/>
    </xf>
    <xf numFmtId="0" fontId="3" fillId="4" borderId="0" xfId="0" applyFont="1" applyFill="1" applyAlignment="1">
      <alignment horizontal="left" indent="2"/>
    </xf>
    <xf numFmtId="0" fontId="4" fillId="4" borderId="0" xfId="0" applyFont="1" applyFill="1" applyAlignment="1">
      <alignment horizontal="left" indent="2"/>
    </xf>
    <xf numFmtId="0" fontId="0" fillId="4" borderId="0" xfId="0" applyFill="1" applyAlignment="1">
      <alignment horizontal="left" indent="2"/>
    </xf>
  </cellXfs>
  <cellStyles count="2">
    <cellStyle name="Normal" xfId="0" builtinId="0"/>
    <cellStyle name="Percent" xfId="1" builtinId="5"/>
  </cellStyles>
  <dxfs count="5">
    <dxf>
      <numFmt numFmtId="164" formatCode="_-[$$-409]* #,##0.00_ ;_-[$$-409]* \-#,##0.00\ ;_-[$$-409]* &quot;-&quot;??_ ;_-@_ "/>
    </dxf>
    <dxf>
      <numFmt numFmtId="34" formatCode="_-&quot;₱&quot;* #,##0.00_-;\-&quot;₱&quot;* #,##0.00_-;_-&quot;₱&quot;* &quot;-&quot;??_-;_-@_-"/>
    </dxf>
    <dxf>
      <numFmt numFmtId="164" formatCode="_-[$$-409]* #,##0.00_ ;_-[$$-409]* \-#,##0.00\ ;_-[$$-409]* &quot;-&quot;??_ ;_-@_ "/>
    </dxf>
    <dxf>
      <font>
        <b/>
        <i val="0"/>
        <sz val="14"/>
        <color theme="4" tint="-0.24994659260841701"/>
      </font>
      <fill>
        <patternFill patternType="none">
          <bgColor auto="1"/>
        </patternFill>
      </fill>
      <border diagonalUp="0" diagonalDown="0">
        <left/>
        <right/>
        <top/>
        <bottom/>
        <vertical/>
        <horizontal/>
      </border>
    </dxf>
    <dxf>
      <font>
        <b/>
        <i val="0"/>
        <sz val="14"/>
        <color theme="4" tint="-0.24994659260841701"/>
      </font>
      <fill>
        <patternFill patternType="solid">
          <fgColor auto="1"/>
          <bgColor theme="0"/>
        </patternFill>
      </fill>
      <border diagonalUp="0" diagonalDown="0">
        <left/>
        <right/>
        <top/>
        <bottom/>
        <vertical/>
        <horizontal/>
      </border>
    </dxf>
  </dxfs>
  <tableStyles count="1" defaultTableStyle="TableStyleMedium2" defaultPivotStyle="PivotStyleLight16">
    <tableStyle name="NEW DESIGN" pivot="0" table="0" count="10" xr9:uid="{85D45604-BD52-407A-BA08-F01471379B3A}">
      <tableStyleElement type="wholeTable" dxfId="4"/>
      <tableStyleElement type="headerRow" dxfId="3"/>
    </tableStyle>
  </tableStyles>
  <colors>
    <mruColors>
      <color rgb="FFF47C22"/>
      <color rgb="FFFF3399"/>
      <color rgb="FFFF2121"/>
      <color rgb="FFC00000"/>
      <color rgb="FFFF5757"/>
      <color rgb="FFF9EBEE"/>
      <color rgb="FFB62C84"/>
      <color rgb="FFB82772"/>
      <color rgb="FF821833"/>
      <color rgb="FFC465A7"/>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C00000"/>
          </font>
          <fill>
            <gradientFill degree="90">
              <stop position="0">
                <color rgb="FFFF2121"/>
              </stop>
              <stop position="0.5">
                <color theme="0"/>
              </stop>
              <stop position="1">
                <color rgb="FFFF2121"/>
              </stop>
            </gradientFill>
          </fill>
          <border>
            <left style="thin">
              <color rgb="FF999999"/>
            </left>
            <right style="thin">
              <color rgb="FF999999"/>
            </right>
            <top style="thin">
              <color rgb="FF999999"/>
            </top>
            <bottom style="thin">
              <color rgb="FF999999"/>
            </bottom>
            <vertical/>
            <horizontal/>
          </border>
        </dxf>
        <dxf>
          <font>
            <color theme="4" tint="-0.24994659260841701"/>
          </font>
          <fill>
            <gradientFill degree="90">
              <stop position="0">
                <color theme="8" tint="-0.25098422193060094"/>
              </stop>
              <stop position="0.5">
                <color rgb="FFFCF7E0"/>
              </stop>
              <stop position="1">
                <color theme="8" tint="-0.25098422193060094"/>
              </stop>
            </gradientFill>
          </fill>
          <border>
            <left style="thin">
              <color rgb="FF999999"/>
            </left>
            <right style="thin">
              <color rgb="FF999999"/>
            </right>
            <top style="thin">
              <color rgb="FF999999"/>
            </top>
            <bottom style="thin">
              <color rgb="FF999999"/>
            </bottom>
            <vertical/>
            <horizontal/>
          </border>
        </dxf>
        <dxf>
          <font>
            <b val="0"/>
            <i/>
            <color rgb="FF828282"/>
          </font>
          <fill>
            <patternFill patternType="solid">
              <fgColor theme="4" tint="0.79995117038483843"/>
              <bgColor rgb="FFC00000"/>
            </patternFill>
          </fill>
          <border>
            <left style="thin">
              <color rgb="FFCCCCCC"/>
            </left>
            <right style="thin">
              <color rgb="FFCCCCCC"/>
            </right>
            <top style="thin">
              <color rgb="FFCCCCCC"/>
            </top>
            <bottom style="thin">
              <color rgb="FFCCCCCC"/>
            </bottom>
            <vertical/>
            <horizontal/>
          </border>
        </dxf>
        <dxf>
          <font>
            <b/>
            <i/>
            <color theme="0"/>
          </font>
          <fill>
            <patternFill patternType="solid">
              <fgColor theme="4" tint="0.59999389629810485"/>
              <bgColor rgb="FFFF5757"/>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i val="0"/>
            <color theme="1" tint="0.14993743705557422"/>
          </font>
          <fill>
            <patternFill patternType="solid">
              <fgColor rgb="FFFFFFFF"/>
              <bgColor theme="4" tint="0.59996337778862885"/>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NEW DESIGN">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sheetMetadata" Target="metadata.xml"/><Relationship Id="rId21" Type="http://schemas.microsoft.com/office/2007/relationships/slicerCache" Target="slicerCaches/slicerCache3.xml"/><Relationship Id="rId34" Type="http://schemas.openxmlformats.org/officeDocument/2006/relationships/customXml" Target="../customXml/item6.xml"/><Relationship Id="rId42" Type="http://schemas.openxmlformats.org/officeDocument/2006/relationships/customXml" Target="../customXml/item14.xml"/><Relationship Id="rId47" Type="http://schemas.openxmlformats.org/officeDocument/2006/relationships/customXml" Target="../customXml/item19.xml"/><Relationship Id="rId50" Type="http://schemas.openxmlformats.org/officeDocument/2006/relationships/customXml" Target="../customXml/item22.xml"/><Relationship Id="rId55" Type="http://schemas.openxmlformats.org/officeDocument/2006/relationships/customXml" Target="../customXml/item27.xml"/><Relationship Id="rId63" Type="http://schemas.openxmlformats.org/officeDocument/2006/relationships/customXml" Target="../customXml/item35.xml"/><Relationship Id="rId7" Type="http://schemas.openxmlformats.org/officeDocument/2006/relationships/pivotCacheDefinition" Target="pivotCache/pivotCacheDefinition5.xml"/><Relationship Id="rId2" Type="http://schemas.openxmlformats.org/officeDocument/2006/relationships/worksheet" Target="worksheets/sheet2.xml"/><Relationship Id="rId16" Type="http://schemas.openxmlformats.org/officeDocument/2006/relationships/pivotCacheDefinition" Target="pivotCache/pivotCacheDefinition14.xml"/><Relationship Id="rId29" Type="http://schemas.openxmlformats.org/officeDocument/2006/relationships/customXml" Target="../customXml/item1.xml"/><Relationship Id="rId11" Type="http://schemas.openxmlformats.org/officeDocument/2006/relationships/pivotCacheDefinition" Target="pivotCache/pivotCacheDefinition9.xml"/><Relationship Id="rId24" Type="http://schemas.openxmlformats.org/officeDocument/2006/relationships/styles" Target="styles.xml"/><Relationship Id="rId32" Type="http://schemas.openxmlformats.org/officeDocument/2006/relationships/customXml" Target="../customXml/item4.xml"/><Relationship Id="rId37" Type="http://schemas.openxmlformats.org/officeDocument/2006/relationships/customXml" Target="../customXml/item9.xml"/><Relationship Id="rId40" Type="http://schemas.openxmlformats.org/officeDocument/2006/relationships/customXml" Target="../customXml/item12.xml"/><Relationship Id="rId45" Type="http://schemas.openxmlformats.org/officeDocument/2006/relationships/customXml" Target="../customXml/item17.xml"/><Relationship Id="rId53" Type="http://schemas.openxmlformats.org/officeDocument/2006/relationships/customXml" Target="../customXml/item25.xml"/><Relationship Id="rId58" Type="http://schemas.openxmlformats.org/officeDocument/2006/relationships/customXml" Target="../customXml/item30.xml"/><Relationship Id="rId66" Type="http://schemas.openxmlformats.org/officeDocument/2006/relationships/customXml" Target="../customXml/item38.xml"/><Relationship Id="rId5" Type="http://schemas.openxmlformats.org/officeDocument/2006/relationships/pivotCacheDefinition" Target="pivotCache/pivotCacheDefinition3.xml"/><Relationship Id="rId61" Type="http://schemas.openxmlformats.org/officeDocument/2006/relationships/customXml" Target="../customXml/item33.xml"/><Relationship Id="rId19" Type="http://schemas.microsoft.com/office/2007/relationships/slicerCache" Target="slicerCaches/slicerCache1.xml"/><Relationship Id="rId14" Type="http://schemas.openxmlformats.org/officeDocument/2006/relationships/pivotCacheDefinition" Target="pivotCache/pivotCacheDefinition12.xml"/><Relationship Id="rId22" Type="http://schemas.openxmlformats.org/officeDocument/2006/relationships/theme" Target="theme/theme1.xml"/><Relationship Id="rId27" Type="http://schemas.openxmlformats.org/officeDocument/2006/relationships/powerPivotData" Target="model/item.data"/><Relationship Id="rId30" Type="http://schemas.openxmlformats.org/officeDocument/2006/relationships/customXml" Target="../customXml/item2.xml"/><Relationship Id="rId35" Type="http://schemas.openxmlformats.org/officeDocument/2006/relationships/customXml" Target="../customXml/item7.xml"/><Relationship Id="rId43" Type="http://schemas.openxmlformats.org/officeDocument/2006/relationships/customXml" Target="../customXml/item15.xml"/><Relationship Id="rId48" Type="http://schemas.openxmlformats.org/officeDocument/2006/relationships/customXml" Target="../customXml/item20.xml"/><Relationship Id="rId56" Type="http://schemas.openxmlformats.org/officeDocument/2006/relationships/customXml" Target="../customXml/item28.xml"/><Relationship Id="rId64" Type="http://schemas.openxmlformats.org/officeDocument/2006/relationships/customXml" Target="../customXml/item36.xml"/><Relationship Id="rId8" Type="http://schemas.openxmlformats.org/officeDocument/2006/relationships/pivotCacheDefinition" Target="pivotCache/pivotCacheDefinition6.xml"/><Relationship Id="rId51" Type="http://schemas.openxmlformats.org/officeDocument/2006/relationships/customXml" Target="../customXml/item23.xml"/><Relationship Id="rId3" Type="http://schemas.openxmlformats.org/officeDocument/2006/relationships/pivotCacheDefinition" Target="pivotCache/pivotCacheDefinition1.xml"/><Relationship Id="rId12" Type="http://schemas.openxmlformats.org/officeDocument/2006/relationships/pivotCacheDefinition" Target="pivotCache/pivotCacheDefinition10.xml"/><Relationship Id="rId17" Type="http://schemas.openxmlformats.org/officeDocument/2006/relationships/pivotCacheDefinition" Target="pivotCache/pivotCacheDefinition15.xml"/><Relationship Id="rId25" Type="http://schemas.openxmlformats.org/officeDocument/2006/relationships/sharedStrings" Target="sharedStrings.xml"/><Relationship Id="rId33" Type="http://schemas.openxmlformats.org/officeDocument/2006/relationships/customXml" Target="../customXml/item5.xml"/><Relationship Id="rId38" Type="http://schemas.openxmlformats.org/officeDocument/2006/relationships/customXml" Target="../customXml/item10.xml"/><Relationship Id="rId46" Type="http://schemas.openxmlformats.org/officeDocument/2006/relationships/customXml" Target="../customXml/item18.xml"/><Relationship Id="rId59" Type="http://schemas.openxmlformats.org/officeDocument/2006/relationships/customXml" Target="../customXml/item31.xml"/><Relationship Id="rId20" Type="http://schemas.microsoft.com/office/2007/relationships/slicerCache" Target="slicerCaches/slicerCache2.xml"/><Relationship Id="rId41" Type="http://schemas.openxmlformats.org/officeDocument/2006/relationships/customXml" Target="../customXml/item13.xml"/><Relationship Id="rId54" Type="http://schemas.openxmlformats.org/officeDocument/2006/relationships/customXml" Target="../customXml/item26.xml"/><Relationship Id="rId62" Type="http://schemas.openxmlformats.org/officeDocument/2006/relationships/customXml" Target="../customXml/item34.xml"/><Relationship Id="rId1" Type="http://schemas.openxmlformats.org/officeDocument/2006/relationships/worksheet" Target="worksheets/sheet1.xml"/><Relationship Id="rId6" Type="http://schemas.openxmlformats.org/officeDocument/2006/relationships/pivotCacheDefinition" Target="pivotCache/pivotCacheDefinition4.xml"/><Relationship Id="rId15" Type="http://schemas.openxmlformats.org/officeDocument/2006/relationships/pivotCacheDefinition" Target="pivotCache/pivotCacheDefinition13.xml"/><Relationship Id="rId23" Type="http://schemas.openxmlformats.org/officeDocument/2006/relationships/connections" Target="connections.xml"/><Relationship Id="rId28" Type="http://schemas.openxmlformats.org/officeDocument/2006/relationships/calcChain" Target="calcChain.xml"/><Relationship Id="rId36" Type="http://schemas.openxmlformats.org/officeDocument/2006/relationships/customXml" Target="../customXml/item8.xml"/><Relationship Id="rId49" Type="http://schemas.openxmlformats.org/officeDocument/2006/relationships/customXml" Target="../customXml/item21.xml"/><Relationship Id="rId57" Type="http://schemas.openxmlformats.org/officeDocument/2006/relationships/customXml" Target="../customXml/item29.xml"/><Relationship Id="rId10" Type="http://schemas.openxmlformats.org/officeDocument/2006/relationships/pivotCacheDefinition" Target="pivotCache/pivotCacheDefinition8.xml"/><Relationship Id="rId31" Type="http://schemas.openxmlformats.org/officeDocument/2006/relationships/customXml" Target="../customXml/item3.xml"/><Relationship Id="rId44" Type="http://schemas.openxmlformats.org/officeDocument/2006/relationships/customXml" Target="../customXml/item16.xml"/><Relationship Id="rId52" Type="http://schemas.openxmlformats.org/officeDocument/2006/relationships/customXml" Target="../customXml/item24.xml"/><Relationship Id="rId60" Type="http://schemas.openxmlformats.org/officeDocument/2006/relationships/customXml" Target="../customXml/item32.xml"/><Relationship Id="rId65" Type="http://schemas.openxmlformats.org/officeDocument/2006/relationships/customXml" Target="../customXml/item37.xml"/><Relationship Id="rId4" Type="http://schemas.openxmlformats.org/officeDocument/2006/relationships/pivotCacheDefinition" Target="pivotCache/pivotCacheDefinition2.xml"/><Relationship Id="rId9" Type="http://schemas.openxmlformats.org/officeDocument/2006/relationships/pivotCacheDefinition" Target="pivotCache/pivotCacheDefinition7.xml"/><Relationship Id="rId13" Type="http://schemas.openxmlformats.org/officeDocument/2006/relationships/pivotCacheDefinition" Target="pivotCache/pivotCacheDefinition11.xml"/><Relationship Id="rId18" Type="http://schemas.openxmlformats.org/officeDocument/2006/relationships/pivotCacheDefinition" Target="pivotCache/pivotCacheDefinition16.xml"/><Relationship Id="rId39" Type="http://schemas.openxmlformats.org/officeDocument/2006/relationships/customXml" Target="../customXml/item1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Analysis!$AM$9</c:f>
              <c:strCache>
                <c:ptCount val="1"/>
                <c:pt idx="0">
                  <c:v>Total Sales </c:v>
                </c:pt>
              </c:strCache>
            </c:strRef>
          </c:tx>
          <c:spPr>
            <a:ln w="57150" cap="rnd">
              <a:solidFill>
                <a:schemeClr val="accent5">
                  <a:lumMod val="50000"/>
                </a:schemeClr>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cat>
            <c:strRef>
              <c:f>Analysis!$AL$10:$AL$21</c:f>
              <c:strCache>
                <c:ptCount val="12"/>
                <c:pt idx="0">
                  <c:v>Jan-17</c:v>
                </c:pt>
                <c:pt idx="1">
                  <c:v>Feb-17</c:v>
                </c:pt>
                <c:pt idx="2">
                  <c:v>Mar-17</c:v>
                </c:pt>
                <c:pt idx="3">
                  <c:v>Apr-17</c:v>
                </c:pt>
                <c:pt idx="4">
                  <c:v>May-17</c:v>
                </c:pt>
                <c:pt idx="5">
                  <c:v>Jun-17</c:v>
                </c:pt>
                <c:pt idx="6">
                  <c:v>Jul-17</c:v>
                </c:pt>
                <c:pt idx="7">
                  <c:v>Aug-17</c:v>
                </c:pt>
                <c:pt idx="8">
                  <c:v>Sep-17</c:v>
                </c:pt>
                <c:pt idx="9">
                  <c:v>Oct-17</c:v>
                </c:pt>
                <c:pt idx="10">
                  <c:v>Nov-17</c:v>
                </c:pt>
                <c:pt idx="11">
                  <c:v>Dec-17</c:v>
                </c:pt>
              </c:strCache>
            </c:strRef>
          </c:cat>
          <c:val>
            <c:numRef>
              <c:f>Analysis!$AM$10:$AM$21</c:f>
              <c:numCache>
                <c:formatCode>_-[$$-409]* #,##0.00_ ;_-[$$-409]* \-#,##0.00\ ;_-[$$-409]* "-"??_ ;_-@_ </c:formatCode>
                <c:ptCount val="12"/>
                <c:pt idx="0">
                  <c:v>43971.37</c:v>
                </c:pt>
                <c:pt idx="1">
                  <c:v>20301.12</c:v>
                </c:pt>
                <c:pt idx="2">
                  <c:v>58872.35</c:v>
                </c:pt>
                <c:pt idx="3">
                  <c:v>36521.519999999997</c:v>
                </c:pt>
                <c:pt idx="4">
                  <c:v>44261.08</c:v>
                </c:pt>
                <c:pt idx="5">
                  <c:v>52981.73</c:v>
                </c:pt>
                <c:pt idx="6">
                  <c:v>45264.43</c:v>
                </c:pt>
                <c:pt idx="7">
                  <c:v>63120.85</c:v>
                </c:pt>
                <c:pt idx="8">
                  <c:v>87866.66</c:v>
                </c:pt>
                <c:pt idx="9">
                  <c:v>77776.960000000006</c:v>
                </c:pt>
                <c:pt idx="10">
                  <c:v>118447.81</c:v>
                </c:pt>
                <c:pt idx="11">
                  <c:v>83829.31</c:v>
                </c:pt>
              </c:numCache>
            </c:numRef>
          </c:val>
          <c:smooth val="0"/>
          <c:extLst>
            <c:ext xmlns:c16="http://schemas.microsoft.com/office/drawing/2014/chart" uri="{C3380CC4-5D6E-409C-BE32-E72D297353CC}">
              <c16:uniqueId val="{00000000-71C5-4C6E-A3A5-7E3CB37F0AA3}"/>
            </c:ext>
          </c:extLst>
        </c:ser>
        <c:dLbls>
          <c:showLegendKey val="0"/>
          <c:showVal val="0"/>
          <c:showCatName val="0"/>
          <c:showSerName val="0"/>
          <c:showPercent val="0"/>
          <c:showBubbleSize val="0"/>
        </c:dLbls>
        <c:marker val="1"/>
        <c:smooth val="0"/>
        <c:axId val="357466416"/>
        <c:axId val="356822000"/>
      </c:lineChart>
      <c:catAx>
        <c:axId val="357466416"/>
        <c:scaling>
          <c:orientation val="minMax"/>
        </c:scaling>
        <c:delete val="0"/>
        <c:axPos val="b"/>
        <c:numFmt formatCode="General" sourceLinked="1"/>
        <c:majorTickMark val="none"/>
        <c:minorTickMark val="none"/>
        <c:tickLblPos val="low"/>
        <c:spPr>
          <a:noFill/>
          <a:ln w="9525" cap="flat" cmpd="sng" algn="ctr">
            <a:solidFill>
              <a:schemeClr val="tx1">
                <a:lumMod val="85000"/>
                <a:lumOff val="15000"/>
              </a:schemeClr>
            </a:solidFill>
            <a:round/>
          </a:ln>
          <a:effectLst/>
        </c:spPr>
        <c:txPr>
          <a:bodyPr rot="-60000000" spcFirstLastPara="1" vertOverflow="ellipsis" vert="horz" wrap="square" anchor="ctr" anchorCtr="1"/>
          <a:lstStyle/>
          <a:p>
            <a:pPr>
              <a:defRPr lang="en-US" sz="1200" b="1" i="0" u="none" strike="noStrike" kern="1200" baseline="0">
                <a:solidFill>
                  <a:schemeClr val="tx1">
                    <a:lumMod val="85000"/>
                    <a:lumOff val="15000"/>
                  </a:schemeClr>
                </a:solidFill>
                <a:latin typeface="+mn-lt"/>
                <a:ea typeface="+mn-ea"/>
                <a:cs typeface="+mn-cs"/>
              </a:defRPr>
            </a:pPr>
            <a:endParaRPr lang="en-US"/>
          </a:p>
        </c:txPr>
        <c:crossAx val="356822000"/>
        <c:crosses val="autoZero"/>
        <c:auto val="1"/>
        <c:lblAlgn val="ctr"/>
        <c:lblOffset val="100"/>
        <c:noMultiLvlLbl val="0"/>
      </c:catAx>
      <c:valAx>
        <c:axId val="356822000"/>
        <c:scaling>
          <c:orientation val="minMax"/>
        </c:scaling>
        <c:delete val="0"/>
        <c:axPos val="l"/>
        <c:numFmt formatCode="[$$-409]#,##0,\ \K" sourceLinked="0"/>
        <c:majorTickMark val="none"/>
        <c:minorTickMark val="none"/>
        <c:tickLblPos val="nextTo"/>
        <c:spPr>
          <a:noFill/>
          <a:ln>
            <a:noFill/>
          </a:ln>
          <a:effectLst/>
        </c:spPr>
        <c:txPr>
          <a:bodyPr rot="-60000000" spcFirstLastPara="1" vertOverflow="ellipsis" vert="horz" wrap="square" anchor="ctr" anchorCtr="1"/>
          <a:lstStyle/>
          <a:p>
            <a:pPr>
              <a:defRPr lang="en-US" sz="1200" b="1" i="0" u="none" strike="noStrike" kern="1200" baseline="0">
                <a:solidFill>
                  <a:schemeClr val="tx1">
                    <a:lumMod val="85000"/>
                    <a:lumOff val="15000"/>
                  </a:schemeClr>
                </a:solidFill>
                <a:latin typeface="+mn-lt"/>
                <a:ea typeface="+mn-ea"/>
                <a:cs typeface="+mn-cs"/>
              </a:defRPr>
            </a:pPr>
            <a:endParaRPr lang="en-US"/>
          </a:p>
        </c:txPr>
        <c:crossAx val="357466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200" b="1" i="0" u="none" strike="noStrike" kern="1200" baseline="0">
          <a:solidFill>
            <a:schemeClr val="tx1">
              <a:lumMod val="85000"/>
              <a:lumOff val="15000"/>
            </a:schemeClr>
          </a:solidFill>
          <a:latin typeface="+mn-lt"/>
          <a:ea typeface="+mn-ea"/>
          <a:cs typeface="+mn-cs"/>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Analysis!$AU$9</c:f>
              <c:strCache>
                <c:ptCount val="1"/>
                <c:pt idx="0">
                  <c:v>Total Sales </c:v>
                </c:pt>
              </c:strCache>
            </c:strRef>
          </c:tx>
          <c:spPr>
            <a:ln w="57150" cap="rnd">
              <a:solidFill>
                <a:schemeClr val="accent5">
                  <a:lumMod val="50000"/>
                </a:schemeClr>
              </a:solidFill>
              <a:round/>
            </a:ln>
            <a:effectLst/>
          </c:spPr>
          <c:marker>
            <c:symbol val="circle"/>
            <c:size val="5"/>
            <c:spPr>
              <a:solidFill>
                <a:schemeClr val="accent1"/>
              </a:solidFill>
              <a:ln w="57150">
                <a:noFill/>
              </a:ln>
              <a:effectLst/>
            </c:spPr>
          </c:marker>
          <c:trendline>
            <c:spPr>
              <a:ln w="19050" cap="rnd">
                <a:solidFill>
                  <a:schemeClr val="accent1"/>
                </a:solidFill>
                <a:prstDash val="sysDot"/>
              </a:ln>
              <a:effectLst/>
            </c:spPr>
            <c:trendlineType val="linear"/>
            <c:dispRSqr val="0"/>
            <c:dispEq val="0"/>
          </c:trendline>
          <c:cat>
            <c:strRef>
              <c:f>Analysis!$AT$10:$AT$21</c:f>
              <c:strCache>
                <c:ptCount val="12"/>
                <c:pt idx="0">
                  <c:v>Jan-17</c:v>
                </c:pt>
                <c:pt idx="1">
                  <c:v>Feb-17</c:v>
                </c:pt>
                <c:pt idx="2">
                  <c:v>Mar-17</c:v>
                </c:pt>
                <c:pt idx="3">
                  <c:v>Apr-17</c:v>
                </c:pt>
                <c:pt idx="4">
                  <c:v>May-17</c:v>
                </c:pt>
                <c:pt idx="5">
                  <c:v>Jun-17</c:v>
                </c:pt>
                <c:pt idx="6">
                  <c:v>Jul-17</c:v>
                </c:pt>
                <c:pt idx="7">
                  <c:v>Aug-17</c:v>
                </c:pt>
                <c:pt idx="8">
                  <c:v>Sep-17</c:v>
                </c:pt>
                <c:pt idx="9">
                  <c:v>Oct-17</c:v>
                </c:pt>
                <c:pt idx="10">
                  <c:v>Nov-17</c:v>
                </c:pt>
                <c:pt idx="11">
                  <c:v>Dec-17</c:v>
                </c:pt>
              </c:strCache>
            </c:strRef>
          </c:cat>
          <c:val>
            <c:numRef>
              <c:f>Analysis!$AU$10:$AU$21</c:f>
              <c:numCache>
                <c:formatCode>_-[$$-409]* #,##0.00_ ;_-[$$-409]* \-#,##0.00\ ;_-[$$-409]* "-"??_ ;_-@_ </c:formatCode>
                <c:ptCount val="12"/>
                <c:pt idx="0">
                  <c:v>7140.45</c:v>
                </c:pt>
                <c:pt idx="1">
                  <c:v>1613.89</c:v>
                </c:pt>
                <c:pt idx="2">
                  <c:v>14751.87</c:v>
                </c:pt>
                <c:pt idx="3">
                  <c:v>933.3</c:v>
                </c:pt>
                <c:pt idx="4">
                  <c:v>6342.7</c:v>
                </c:pt>
                <c:pt idx="5">
                  <c:v>8223.42</c:v>
                </c:pt>
                <c:pt idx="6">
                  <c:v>6952.6</c:v>
                </c:pt>
                <c:pt idx="7">
                  <c:v>9041.09</c:v>
                </c:pt>
                <c:pt idx="8">
                  <c:v>10991.57</c:v>
                </c:pt>
                <c:pt idx="9">
                  <c:v>9275.3799999999992</c:v>
                </c:pt>
                <c:pt idx="10">
                  <c:v>9690.1</c:v>
                </c:pt>
                <c:pt idx="11">
                  <c:v>8483.4</c:v>
                </c:pt>
              </c:numCache>
            </c:numRef>
          </c:val>
          <c:smooth val="0"/>
          <c:extLst>
            <c:ext xmlns:c16="http://schemas.microsoft.com/office/drawing/2014/chart" uri="{C3380CC4-5D6E-409C-BE32-E72D297353CC}">
              <c16:uniqueId val="{00000001-13BA-4DBE-94A3-C9043318C085}"/>
            </c:ext>
          </c:extLst>
        </c:ser>
        <c:dLbls>
          <c:showLegendKey val="0"/>
          <c:showVal val="0"/>
          <c:showCatName val="0"/>
          <c:showSerName val="0"/>
          <c:showPercent val="0"/>
          <c:showBubbleSize val="0"/>
        </c:dLbls>
        <c:marker val="1"/>
        <c:smooth val="0"/>
        <c:axId val="357466416"/>
        <c:axId val="356822000"/>
      </c:lineChart>
      <c:catAx>
        <c:axId val="357466416"/>
        <c:scaling>
          <c:orientation val="minMax"/>
        </c:scaling>
        <c:delete val="0"/>
        <c:axPos val="b"/>
        <c:numFmt formatCode="General" sourceLinked="1"/>
        <c:majorTickMark val="none"/>
        <c:minorTickMark val="none"/>
        <c:tickLblPos val="low"/>
        <c:spPr>
          <a:noFill/>
          <a:ln w="9525" cap="flat" cmpd="sng" algn="ctr">
            <a:solidFill>
              <a:schemeClr val="tx1">
                <a:lumMod val="85000"/>
                <a:lumOff val="15000"/>
              </a:schemeClr>
            </a:solidFill>
            <a:round/>
          </a:ln>
          <a:effectLst/>
        </c:spPr>
        <c:txPr>
          <a:bodyPr rot="-60000000" spcFirstLastPara="1" vertOverflow="ellipsis" vert="horz" wrap="square" anchor="ctr" anchorCtr="1"/>
          <a:lstStyle/>
          <a:p>
            <a:pPr>
              <a:defRPr lang="en-US" sz="1200" b="1" i="0" u="none" strike="noStrike" kern="1200" baseline="0">
                <a:solidFill>
                  <a:schemeClr val="tx1">
                    <a:lumMod val="85000"/>
                    <a:lumOff val="15000"/>
                  </a:schemeClr>
                </a:solidFill>
                <a:latin typeface="+mn-lt"/>
                <a:ea typeface="+mn-ea"/>
                <a:cs typeface="+mn-cs"/>
              </a:defRPr>
            </a:pPr>
            <a:endParaRPr lang="en-US"/>
          </a:p>
        </c:txPr>
        <c:crossAx val="356822000"/>
        <c:crosses val="autoZero"/>
        <c:auto val="1"/>
        <c:lblAlgn val="ctr"/>
        <c:lblOffset val="100"/>
        <c:noMultiLvlLbl val="0"/>
      </c:catAx>
      <c:valAx>
        <c:axId val="356822000"/>
        <c:scaling>
          <c:orientation val="minMax"/>
        </c:scaling>
        <c:delete val="0"/>
        <c:axPos val="l"/>
        <c:numFmt formatCode="[$$-409]#,##0,\ \K" sourceLinked="0"/>
        <c:majorTickMark val="none"/>
        <c:minorTickMark val="none"/>
        <c:tickLblPos val="nextTo"/>
        <c:spPr>
          <a:noFill/>
          <a:ln>
            <a:noFill/>
          </a:ln>
          <a:effectLst/>
        </c:spPr>
        <c:txPr>
          <a:bodyPr rot="-60000000" spcFirstLastPara="1" vertOverflow="ellipsis" vert="horz" wrap="square" anchor="ctr" anchorCtr="1"/>
          <a:lstStyle/>
          <a:p>
            <a:pPr>
              <a:defRPr lang="en-US" sz="1200" b="1" i="0" u="none" strike="noStrike" kern="1200" baseline="0">
                <a:solidFill>
                  <a:schemeClr val="tx1">
                    <a:lumMod val="85000"/>
                    <a:lumOff val="15000"/>
                  </a:schemeClr>
                </a:solidFill>
                <a:latin typeface="+mn-lt"/>
                <a:ea typeface="+mn-ea"/>
                <a:cs typeface="+mn-cs"/>
              </a:defRPr>
            </a:pPr>
            <a:endParaRPr lang="en-US"/>
          </a:p>
        </c:txPr>
        <c:crossAx val="357466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200" b="1" i="0" u="none" strike="noStrike" kern="1200" baseline="0">
          <a:solidFill>
            <a:schemeClr val="tx1">
              <a:lumMod val="85000"/>
              <a:lumOff val="15000"/>
            </a:schemeClr>
          </a:solidFill>
          <a:latin typeface="+mn-lt"/>
          <a:ea typeface="+mn-ea"/>
          <a:cs typeface="+mn-cs"/>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FF3399"/>
              </a:solidFill>
              <a:ln w="19050">
                <a:solidFill>
                  <a:schemeClr val="bg1"/>
                </a:solidFill>
              </a:ln>
              <a:effectLst/>
            </c:spPr>
            <c:extLst>
              <c:ext xmlns:c16="http://schemas.microsoft.com/office/drawing/2014/chart" uri="{C3380CC4-5D6E-409C-BE32-E72D297353CC}">
                <c16:uniqueId val="{00000001-2A7A-46CD-9175-C76C2F08A872}"/>
              </c:ext>
            </c:extLst>
          </c:dPt>
          <c:dPt>
            <c:idx val="1"/>
            <c:bubble3D val="0"/>
            <c:spPr>
              <a:solidFill>
                <a:schemeClr val="accent5">
                  <a:lumMod val="75000"/>
                </a:schemeClr>
              </a:solidFill>
              <a:ln w="19050">
                <a:solidFill>
                  <a:schemeClr val="bg1"/>
                </a:solidFill>
              </a:ln>
              <a:effectLst/>
            </c:spPr>
            <c:extLst>
              <c:ext xmlns:c16="http://schemas.microsoft.com/office/drawing/2014/chart" uri="{C3380CC4-5D6E-409C-BE32-E72D297353CC}">
                <c16:uniqueId val="{00000003-2A7A-46CD-9175-C76C2F08A872}"/>
              </c:ext>
            </c:extLst>
          </c:dPt>
          <c:cat>
            <c:strRef>
              <c:f>Analysis!$T$17:$T$18</c:f>
              <c:strCache>
                <c:ptCount val="2"/>
                <c:pt idx="0">
                  <c:v>F</c:v>
                </c:pt>
                <c:pt idx="1">
                  <c:v>M</c:v>
                </c:pt>
              </c:strCache>
            </c:strRef>
          </c:cat>
          <c:val>
            <c:numRef>
              <c:f>Analysis!$U$17:$U$18</c:f>
              <c:numCache>
                <c:formatCode>0.0%</c:formatCode>
                <c:ptCount val="2"/>
                <c:pt idx="0">
                  <c:v>0.4373122371319848</c:v>
                </c:pt>
                <c:pt idx="1">
                  <c:v>0.56268776286801525</c:v>
                </c:pt>
              </c:numCache>
            </c:numRef>
          </c:val>
          <c:extLst>
            <c:ext xmlns:c16="http://schemas.microsoft.com/office/drawing/2014/chart" uri="{C3380CC4-5D6E-409C-BE32-E72D297353CC}">
              <c16:uniqueId val="{00000004-2A7A-46CD-9175-C76C2F08A872}"/>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7625294954042107"/>
          <c:y val="7.1119681656800701E-2"/>
          <c:w val="0.66430585687447152"/>
          <c:h val="0.87795459728836411"/>
        </c:manualLayout>
      </c:layout>
      <c:barChart>
        <c:barDir val="bar"/>
        <c:grouping val="clustered"/>
        <c:varyColors val="0"/>
        <c:ser>
          <c:idx val="0"/>
          <c:order val="0"/>
          <c:spPr>
            <a:solidFill>
              <a:schemeClr val="accent5">
                <a:lumMod val="50000"/>
              </a:schemeClr>
            </a:solidFill>
            <a:ln>
              <a:noFill/>
            </a:ln>
            <a:effectLst/>
          </c:spPr>
          <c:invertIfNegative val="0"/>
          <c:dLbls>
            <c:numFmt formatCode="[$$-409]\ #,##0.0,\ \K" sourceLinked="0"/>
            <c:spPr>
              <a:noFill/>
              <a:ln>
                <a:noFill/>
              </a:ln>
              <a:effectLst/>
            </c:spPr>
            <c:txPr>
              <a:bodyPr rot="0" spcFirstLastPara="1" vertOverflow="ellipsis" vert="horz" wrap="square" lIns="38100" tIns="19050" rIns="38100" bIns="19050" anchor="ctr" anchorCtr="1">
                <a:spAutoFit/>
              </a:bodyPr>
              <a:lstStyle/>
              <a:p>
                <a:pPr>
                  <a:defRPr sz="1000" b="0" i="1"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Analysis!$BK$8:$BK$15</c:f>
              <c:strCache>
                <c:ptCount val="8"/>
                <c:pt idx="0">
                  <c:v>Phones</c:v>
                </c:pt>
                <c:pt idx="1">
                  <c:v>Chairs</c:v>
                </c:pt>
                <c:pt idx="2">
                  <c:v>Storage</c:v>
                </c:pt>
                <c:pt idx="3">
                  <c:v>Tables</c:v>
                </c:pt>
                <c:pt idx="4">
                  <c:v>Binders</c:v>
                </c:pt>
                <c:pt idx="5">
                  <c:v>Machines</c:v>
                </c:pt>
                <c:pt idx="6">
                  <c:v>Accessories</c:v>
                </c:pt>
                <c:pt idx="7">
                  <c:v>Copiers</c:v>
                </c:pt>
              </c:strCache>
            </c:strRef>
          </c:cat>
          <c:val>
            <c:numRef>
              <c:f>Analysis!$BL$8:$BL$15</c:f>
              <c:numCache>
                <c:formatCode>General</c:formatCode>
                <c:ptCount val="8"/>
                <c:pt idx="0">
                  <c:v>330007.09999999998</c:v>
                </c:pt>
                <c:pt idx="1">
                  <c:v>328167.76</c:v>
                </c:pt>
                <c:pt idx="2">
                  <c:v>223843.59</c:v>
                </c:pt>
                <c:pt idx="3">
                  <c:v>206965.68</c:v>
                </c:pt>
                <c:pt idx="4">
                  <c:v>203412.77</c:v>
                </c:pt>
                <c:pt idx="5">
                  <c:v>189238.68</c:v>
                </c:pt>
                <c:pt idx="6">
                  <c:v>167380.31</c:v>
                </c:pt>
                <c:pt idx="7">
                  <c:v>149528.01</c:v>
                </c:pt>
              </c:numCache>
            </c:numRef>
          </c:val>
          <c:extLst>
            <c:ext xmlns:c16="http://schemas.microsoft.com/office/drawing/2014/chart" uri="{C3380CC4-5D6E-409C-BE32-E72D297353CC}">
              <c16:uniqueId val="{00000000-9E33-4F32-BE3B-8FCD7DC05CFC}"/>
            </c:ext>
          </c:extLst>
        </c:ser>
        <c:dLbls>
          <c:showLegendKey val="0"/>
          <c:showVal val="0"/>
          <c:showCatName val="0"/>
          <c:showSerName val="0"/>
          <c:showPercent val="0"/>
          <c:showBubbleSize val="0"/>
        </c:dLbls>
        <c:gapWidth val="75"/>
        <c:axId val="936295536"/>
        <c:axId val="1088465184"/>
      </c:barChart>
      <c:catAx>
        <c:axId val="936295536"/>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lgn="ctr">
              <a:defRPr lang="en-US" sz="1200" b="1" i="0" u="none" strike="noStrike" kern="1200" baseline="0">
                <a:solidFill>
                  <a:schemeClr val="tx1">
                    <a:lumMod val="85000"/>
                    <a:lumOff val="15000"/>
                  </a:schemeClr>
                </a:solidFill>
                <a:latin typeface="+mn-lt"/>
                <a:ea typeface="+mn-ea"/>
                <a:cs typeface="+mn-cs"/>
              </a:defRPr>
            </a:pPr>
            <a:endParaRPr lang="en-US"/>
          </a:p>
        </c:txPr>
        <c:crossAx val="1088465184"/>
        <c:crosses val="autoZero"/>
        <c:auto val="1"/>
        <c:lblAlgn val="ctr"/>
        <c:lblOffset val="100"/>
        <c:noMultiLvlLbl val="0"/>
      </c:catAx>
      <c:valAx>
        <c:axId val="1088465184"/>
        <c:scaling>
          <c:orientation val="minMax"/>
        </c:scaling>
        <c:delete val="0"/>
        <c:axPos val="t"/>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6295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7625294954042107"/>
          <c:y val="7.1119681656800701E-2"/>
          <c:w val="0.61971038234492681"/>
          <c:h val="0.87795459728836411"/>
        </c:manualLayout>
      </c:layout>
      <c:barChart>
        <c:barDir val="bar"/>
        <c:grouping val="clustered"/>
        <c:varyColors val="0"/>
        <c:ser>
          <c:idx val="0"/>
          <c:order val="0"/>
          <c:spPr>
            <a:solidFill>
              <a:srgbClr val="F47C22"/>
            </a:solidFill>
            <a:ln>
              <a:noFill/>
            </a:ln>
            <a:effectLst/>
          </c:spPr>
          <c:invertIfNegative val="0"/>
          <c:dLbls>
            <c:numFmt formatCode="[$$-409]\ #,##0.0,\ \K" sourceLinked="0"/>
            <c:spPr>
              <a:noFill/>
              <a:ln>
                <a:noFill/>
              </a:ln>
              <a:effectLst/>
            </c:spPr>
            <c:txPr>
              <a:bodyPr rot="0" spcFirstLastPara="1" vertOverflow="ellipsis" vert="horz" wrap="square" lIns="38100" tIns="19050" rIns="38100" bIns="19050" anchor="ctr" anchorCtr="1">
                <a:spAutoFit/>
              </a:bodyPr>
              <a:lstStyle/>
              <a:p>
                <a:pPr>
                  <a:defRPr sz="1000" b="0" i="1"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Analysis!$BR$8:$BR$10</c:f>
              <c:strCache>
                <c:ptCount val="3"/>
                <c:pt idx="0">
                  <c:v>Copiers</c:v>
                </c:pt>
                <c:pt idx="1">
                  <c:v>Phones</c:v>
                </c:pt>
                <c:pt idx="2">
                  <c:v>Accessories</c:v>
                </c:pt>
              </c:strCache>
            </c:strRef>
          </c:cat>
          <c:val>
            <c:numRef>
              <c:f>Analysis!$BS$8:$BS$10</c:f>
              <c:numCache>
                <c:formatCode>General</c:formatCode>
                <c:ptCount val="3"/>
                <c:pt idx="0">
                  <c:v>55617.9</c:v>
                </c:pt>
                <c:pt idx="1">
                  <c:v>44516.25</c:v>
                </c:pt>
                <c:pt idx="2">
                  <c:v>41936.78</c:v>
                </c:pt>
              </c:numCache>
            </c:numRef>
          </c:val>
          <c:extLst>
            <c:ext xmlns:c16="http://schemas.microsoft.com/office/drawing/2014/chart" uri="{C3380CC4-5D6E-409C-BE32-E72D297353CC}">
              <c16:uniqueId val="{00000000-E751-428F-9AA8-CBBE75D9B665}"/>
            </c:ext>
          </c:extLst>
        </c:ser>
        <c:dLbls>
          <c:showLegendKey val="0"/>
          <c:showVal val="0"/>
          <c:showCatName val="0"/>
          <c:showSerName val="0"/>
          <c:showPercent val="0"/>
          <c:showBubbleSize val="0"/>
        </c:dLbls>
        <c:gapWidth val="75"/>
        <c:axId val="936295536"/>
        <c:axId val="1088465184"/>
      </c:barChart>
      <c:catAx>
        <c:axId val="936295536"/>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lgn="ctr">
              <a:defRPr lang="en-US" sz="1200" b="1" i="0" u="none" strike="noStrike" kern="1200" baseline="0">
                <a:solidFill>
                  <a:schemeClr val="tx1">
                    <a:lumMod val="85000"/>
                    <a:lumOff val="15000"/>
                  </a:schemeClr>
                </a:solidFill>
                <a:latin typeface="+mn-lt"/>
                <a:ea typeface="+mn-ea"/>
                <a:cs typeface="+mn-cs"/>
              </a:defRPr>
            </a:pPr>
            <a:endParaRPr lang="en-US"/>
          </a:p>
        </c:txPr>
        <c:crossAx val="1088465184"/>
        <c:crosses val="autoZero"/>
        <c:auto val="1"/>
        <c:lblAlgn val="ctr"/>
        <c:lblOffset val="100"/>
        <c:noMultiLvlLbl val="0"/>
      </c:catAx>
      <c:valAx>
        <c:axId val="1088465184"/>
        <c:scaling>
          <c:orientation val="minMax"/>
        </c:scaling>
        <c:delete val="0"/>
        <c:axPos val="t"/>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6295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7625294954042107"/>
          <c:y val="7.1119681656800701E-2"/>
          <c:w val="0.67818977362107302"/>
          <c:h val="0.87795459728836411"/>
        </c:manualLayout>
      </c:layout>
      <c:barChart>
        <c:barDir val="bar"/>
        <c:grouping val="clustered"/>
        <c:varyColors val="0"/>
        <c:ser>
          <c:idx val="0"/>
          <c:order val="0"/>
          <c:spPr>
            <a:solidFill>
              <a:srgbClr val="C00000"/>
            </a:solidFill>
            <a:ln>
              <a:noFill/>
            </a:ln>
            <a:effectLst/>
          </c:spPr>
          <c:invertIfNegative val="0"/>
          <c:dLbls>
            <c:numFmt formatCode="[White][$$-409]\ #,##0.0,\ \K_ ;[Red]\-[$$-409]\ #,##0.0,\ \K\ " sourceLinked="0"/>
            <c:spPr>
              <a:noFill/>
              <a:ln>
                <a:noFill/>
              </a:ln>
              <a:effectLst/>
            </c:spPr>
            <c:txPr>
              <a:bodyPr rot="0" spcFirstLastPara="1" vertOverflow="ellipsis" vert="horz" wrap="square" lIns="38100" tIns="19050" rIns="38100" bIns="19050" anchor="ctr" anchorCtr="1">
                <a:spAutoFit/>
              </a:bodyPr>
              <a:lstStyle/>
              <a:p>
                <a:pPr>
                  <a:defRPr sz="1000" b="0" i="1"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Analysis!$BR$14:$BR$16</c:f>
              <c:strCache>
                <c:ptCount val="3"/>
                <c:pt idx="0">
                  <c:v>Tables</c:v>
                </c:pt>
                <c:pt idx="1">
                  <c:v>Bookcases</c:v>
                </c:pt>
                <c:pt idx="2">
                  <c:v>Supplies</c:v>
                </c:pt>
              </c:strCache>
            </c:strRef>
          </c:cat>
          <c:val>
            <c:numRef>
              <c:f>Analysis!$BS$14:$BS$16</c:f>
              <c:numCache>
                <c:formatCode>General</c:formatCode>
                <c:ptCount val="3"/>
                <c:pt idx="0">
                  <c:v>-17725.59</c:v>
                </c:pt>
                <c:pt idx="1">
                  <c:v>-3472.56</c:v>
                </c:pt>
                <c:pt idx="2">
                  <c:v>-1188.99</c:v>
                </c:pt>
              </c:numCache>
            </c:numRef>
          </c:val>
          <c:extLst>
            <c:ext xmlns:c16="http://schemas.microsoft.com/office/drawing/2014/chart" uri="{C3380CC4-5D6E-409C-BE32-E72D297353CC}">
              <c16:uniqueId val="{00000000-B266-4D48-AAE9-9A7A792986B2}"/>
            </c:ext>
          </c:extLst>
        </c:ser>
        <c:dLbls>
          <c:showLegendKey val="0"/>
          <c:showVal val="0"/>
          <c:showCatName val="0"/>
          <c:showSerName val="0"/>
          <c:showPercent val="0"/>
          <c:showBubbleSize val="0"/>
        </c:dLbls>
        <c:gapWidth val="75"/>
        <c:axId val="936295536"/>
        <c:axId val="1088465184"/>
      </c:barChart>
      <c:catAx>
        <c:axId val="936295536"/>
        <c:scaling>
          <c:orientation val="maxMin"/>
        </c:scaling>
        <c:delete val="0"/>
        <c:axPos val="l"/>
        <c:numFmt formatCode="General" sourceLinked="1"/>
        <c:majorTickMark val="none"/>
        <c:minorTickMark val="none"/>
        <c:tickLblPos val="high"/>
        <c:spPr>
          <a:noFill/>
          <a:ln w="9525" cap="flat" cmpd="sng" algn="ctr">
            <a:noFill/>
            <a:round/>
          </a:ln>
          <a:effectLst/>
        </c:spPr>
        <c:txPr>
          <a:bodyPr rot="-60000000" spcFirstLastPara="1" vertOverflow="ellipsis" vert="horz" wrap="square" anchor="ctr" anchorCtr="1"/>
          <a:lstStyle/>
          <a:p>
            <a:pPr algn="ctr">
              <a:defRPr lang="en-US" sz="1200" b="1" i="0" u="none" strike="noStrike" kern="1200" baseline="0">
                <a:solidFill>
                  <a:schemeClr val="tx1">
                    <a:lumMod val="85000"/>
                    <a:lumOff val="15000"/>
                  </a:schemeClr>
                </a:solidFill>
                <a:latin typeface="+mn-lt"/>
                <a:ea typeface="+mn-ea"/>
                <a:cs typeface="+mn-cs"/>
              </a:defRPr>
            </a:pPr>
            <a:endParaRPr lang="en-US"/>
          </a:p>
        </c:txPr>
        <c:crossAx val="1088465184"/>
        <c:crosses val="autoZero"/>
        <c:auto val="1"/>
        <c:lblAlgn val="ctr"/>
        <c:lblOffset val="100"/>
        <c:noMultiLvlLbl val="0"/>
      </c:catAx>
      <c:valAx>
        <c:axId val="1088465184"/>
        <c:scaling>
          <c:orientation val="minMax"/>
        </c:scaling>
        <c:delete val="0"/>
        <c:axPos val="t"/>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6295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[FinalProject_DSAExcel.xlsx]Analysis!PT_ShipMode</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1"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Analysis!$BW$7</c:f>
              <c:strCache>
                <c:ptCount val="1"/>
                <c:pt idx="0">
                  <c:v>Total</c:v>
                </c:pt>
              </c:strCache>
            </c:strRef>
          </c:tx>
          <c:spPr>
            <a:solidFill>
              <a:schemeClr val="accent5">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1"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Analysis!$BV$8:$BV$12</c:f>
              <c:strCache>
                <c:ptCount val="4"/>
                <c:pt idx="0">
                  <c:v>First Class</c:v>
                </c:pt>
                <c:pt idx="1">
                  <c:v>Same Day</c:v>
                </c:pt>
                <c:pt idx="2">
                  <c:v>Second Class</c:v>
                </c:pt>
                <c:pt idx="3">
                  <c:v>Standard Class</c:v>
                </c:pt>
              </c:strCache>
            </c:strRef>
          </c:cat>
          <c:val>
            <c:numRef>
              <c:f>Analysis!$BW$8:$BW$12</c:f>
              <c:numCache>
                <c:formatCode>0.0%</c:formatCode>
                <c:ptCount val="4"/>
                <c:pt idx="0">
                  <c:v>0.15391548167434407</c:v>
                </c:pt>
                <c:pt idx="1">
                  <c:v>5.4376126577208091E-2</c:v>
                </c:pt>
                <c:pt idx="2">
                  <c:v>0.19447226116563188</c:v>
                </c:pt>
                <c:pt idx="3">
                  <c:v>0.59723613058281599</c:v>
                </c:pt>
              </c:numCache>
            </c:numRef>
          </c:val>
          <c:extLst>
            <c:ext xmlns:c16="http://schemas.microsoft.com/office/drawing/2014/chart" uri="{C3380CC4-5D6E-409C-BE32-E72D297353CC}">
              <c16:uniqueId val="{00000000-B711-4C39-99CF-F2EF2EB2CCEB}"/>
            </c:ext>
          </c:extLst>
        </c:ser>
        <c:dLbls>
          <c:dLblPos val="outEnd"/>
          <c:showLegendKey val="0"/>
          <c:showVal val="1"/>
          <c:showCatName val="0"/>
          <c:showSerName val="0"/>
          <c:showPercent val="0"/>
          <c:showBubbleSize val="0"/>
        </c:dLbls>
        <c:gapWidth val="75"/>
        <c:axId val="517528719"/>
        <c:axId val="531087535"/>
      </c:barChart>
      <c:catAx>
        <c:axId val="517528719"/>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200" b="1" i="0" u="none" strike="noStrike" kern="1200" baseline="0">
                <a:solidFill>
                  <a:schemeClr val="tx1">
                    <a:lumMod val="85000"/>
                    <a:lumOff val="15000"/>
                  </a:schemeClr>
                </a:solidFill>
                <a:latin typeface="+mn-lt"/>
                <a:ea typeface="+mn-ea"/>
                <a:cs typeface="+mn-cs"/>
              </a:defRPr>
            </a:pPr>
            <a:endParaRPr lang="en-US"/>
          </a:p>
        </c:txPr>
        <c:crossAx val="531087535"/>
        <c:crosses val="autoZero"/>
        <c:auto val="1"/>
        <c:lblAlgn val="ctr"/>
        <c:lblOffset val="100"/>
        <c:noMultiLvlLbl val="0"/>
      </c:catAx>
      <c:valAx>
        <c:axId val="531087535"/>
        <c:scaling>
          <c:orientation val="minMax"/>
        </c:scaling>
        <c:delete val="1"/>
        <c:axPos val="b"/>
        <c:numFmt formatCode="0.0%" sourceLinked="1"/>
        <c:majorTickMark val="none"/>
        <c:minorTickMark val="none"/>
        <c:tickLblPos val="nextTo"/>
        <c:crossAx val="517528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[FinalProject_DSAExcel.xlsx]Analysis!PT_Segment</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1"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049804121116618"/>
          <c:y val="5.2232135512916826E-2"/>
          <c:w val="0.54089498907602074"/>
          <c:h val="0.9042410848929856"/>
        </c:manualLayout>
      </c:layout>
      <c:barChart>
        <c:barDir val="bar"/>
        <c:grouping val="clustered"/>
        <c:varyColors val="0"/>
        <c:ser>
          <c:idx val="0"/>
          <c:order val="0"/>
          <c:tx>
            <c:strRef>
              <c:f>Analysis!$CA$7</c:f>
              <c:strCache>
                <c:ptCount val="1"/>
                <c:pt idx="0">
                  <c:v>Total</c:v>
                </c:pt>
              </c:strCache>
            </c:strRef>
          </c:tx>
          <c:spPr>
            <a:solidFill>
              <a:schemeClr val="accent5">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1"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Analysis!$BZ$8:$BZ$11</c:f>
              <c:strCache>
                <c:ptCount val="3"/>
                <c:pt idx="0">
                  <c:v>Consumer</c:v>
                </c:pt>
                <c:pt idx="1">
                  <c:v>Corporate</c:v>
                </c:pt>
                <c:pt idx="2">
                  <c:v>Home Office</c:v>
                </c:pt>
              </c:strCache>
            </c:strRef>
          </c:cat>
          <c:val>
            <c:numRef>
              <c:f>Analysis!$CA$8:$CA$11</c:f>
              <c:numCache>
                <c:formatCode>0.0%</c:formatCode>
                <c:ptCount val="3"/>
                <c:pt idx="0">
                  <c:v>0.5196274784698578</c:v>
                </c:pt>
                <c:pt idx="1">
                  <c:v>0.30232325255357501</c:v>
                </c:pt>
                <c:pt idx="2">
                  <c:v>0.1780492689765672</c:v>
                </c:pt>
              </c:numCache>
            </c:numRef>
          </c:val>
          <c:extLst>
            <c:ext xmlns:c16="http://schemas.microsoft.com/office/drawing/2014/chart" uri="{C3380CC4-5D6E-409C-BE32-E72D297353CC}">
              <c16:uniqueId val="{00000000-E6C1-441D-B468-C8855E80C983}"/>
            </c:ext>
          </c:extLst>
        </c:ser>
        <c:dLbls>
          <c:dLblPos val="outEnd"/>
          <c:showLegendKey val="0"/>
          <c:showVal val="1"/>
          <c:showCatName val="0"/>
          <c:showSerName val="0"/>
          <c:showPercent val="0"/>
          <c:showBubbleSize val="0"/>
        </c:dLbls>
        <c:gapWidth val="75"/>
        <c:axId val="1291034224"/>
        <c:axId val="1551260288"/>
      </c:barChart>
      <c:catAx>
        <c:axId val="1291034224"/>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200" b="1" i="0" u="none" strike="noStrike" kern="1200" baseline="0">
                <a:solidFill>
                  <a:schemeClr val="tx1">
                    <a:lumMod val="85000"/>
                    <a:lumOff val="15000"/>
                  </a:schemeClr>
                </a:solidFill>
                <a:latin typeface="+mn-lt"/>
                <a:ea typeface="+mn-ea"/>
                <a:cs typeface="+mn-cs"/>
              </a:defRPr>
            </a:pPr>
            <a:endParaRPr lang="en-US"/>
          </a:p>
        </c:txPr>
        <c:crossAx val="1551260288"/>
        <c:crosses val="autoZero"/>
        <c:auto val="1"/>
        <c:lblAlgn val="ctr"/>
        <c:lblOffset val="100"/>
        <c:noMultiLvlLbl val="0"/>
      </c:catAx>
      <c:valAx>
        <c:axId val="1551260288"/>
        <c:scaling>
          <c:orientation val="minMax"/>
        </c:scaling>
        <c:delete val="1"/>
        <c:axPos val="t"/>
        <c:numFmt formatCode="0.0%" sourceLinked="1"/>
        <c:majorTickMark val="none"/>
        <c:minorTickMark val="none"/>
        <c:tickLblPos val="nextTo"/>
        <c:crossAx val="1291034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2.xml"/><Relationship Id="rId7" Type="http://schemas.openxmlformats.org/officeDocument/2006/relationships/chart" Target="../charts/chart5.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chart" Target="../charts/chart3.xml"/><Relationship Id="rId10" Type="http://schemas.openxmlformats.org/officeDocument/2006/relationships/chart" Target="../charts/chart8.xml"/><Relationship Id="rId4" Type="http://schemas.openxmlformats.org/officeDocument/2006/relationships/image" Target="../media/image2.png"/><Relationship Id="rId9"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28</xdr:col>
      <xdr:colOff>0</xdr:colOff>
      <xdr:row>47</xdr:row>
      <xdr:rowOff>177800</xdr:rowOff>
    </xdr:to>
    <xdr:pic>
      <xdr:nvPicPr>
        <xdr:cNvPr id="23" name="Picture 22">
          <a:extLst>
            <a:ext uri="{FF2B5EF4-FFF2-40B4-BE49-F238E27FC236}">
              <a16:creationId xmlns:a16="http://schemas.microsoft.com/office/drawing/2014/main" id="{DB980D29-461F-1EB4-5C8A-2270E0881E10}"/>
            </a:ext>
          </a:extLst>
        </xdr:cNvPr>
        <xdr:cNvPicPr>
          <a:picLocks noChangeAspect="1"/>
        </xdr:cNvPicPr>
      </xdr:nvPicPr>
      <xdr:blipFill>
        <a:blip xmlns:r="http://schemas.openxmlformats.org/officeDocument/2006/relationships" r:embed="rId1"/>
        <a:stretch>
          <a:fillRect/>
        </a:stretch>
      </xdr:blipFill>
      <xdr:spPr>
        <a:xfrm>
          <a:off x="0" y="0"/>
          <a:ext cx="16965976" cy="8807680"/>
        </a:xfrm>
        <a:prstGeom prst="rect">
          <a:avLst/>
        </a:prstGeom>
      </xdr:spPr>
    </xdr:pic>
    <xdr:clientData/>
  </xdr:twoCellAnchor>
  <xdr:twoCellAnchor>
    <xdr:from>
      <xdr:col>0</xdr:col>
      <xdr:colOff>457200</xdr:colOff>
      <xdr:row>1</xdr:row>
      <xdr:rowOff>65314</xdr:rowOff>
    </xdr:from>
    <xdr:to>
      <xdr:col>27</xdr:col>
      <xdr:colOff>174171</xdr:colOff>
      <xdr:row>46</xdr:row>
      <xdr:rowOff>54428</xdr:rowOff>
    </xdr:to>
    <xdr:sp macro="" textlink="">
      <xdr:nvSpPr>
        <xdr:cNvPr id="13" name="Rectangle: Rounded Corners 12">
          <a:extLst>
            <a:ext uri="{FF2B5EF4-FFF2-40B4-BE49-F238E27FC236}">
              <a16:creationId xmlns:a16="http://schemas.microsoft.com/office/drawing/2014/main" id="{21BABEA1-4E92-910C-A800-465DAC5021F8}"/>
            </a:ext>
          </a:extLst>
        </xdr:cNvPr>
        <xdr:cNvSpPr/>
      </xdr:nvSpPr>
      <xdr:spPr>
        <a:xfrm>
          <a:off x="457200" y="248194"/>
          <a:ext cx="16176171" cy="8218714"/>
        </a:xfrm>
        <a:prstGeom prst="roundRect">
          <a:avLst>
            <a:gd name="adj" fmla="val 6283"/>
          </a:avLst>
        </a:prstGeom>
        <a:gradFill flip="none" rotWithShape="1">
          <a:gsLst>
            <a:gs pos="0">
              <a:schemeClr val="bg1">
                <a:lumMod val="99000"/>
              </a:schemeClr>
            </a:gs>
            <a:gs pos="100000">
              <a:srgbClr val="F47C22">
                <a:alpha val="0"/>
              </a:srgbClr>
            </a:gs>
          </a:gsLst>
          <a:lin ang="5400000" scaled="1"/>
          <a:tileRect/>
        </a:gradFill>
        <a:ln w="28575" cap="flat">
          <a:solidFill>
            <a:srgbClr val="F9EBEE"/>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6</xdr:col>
      <xdr:colOff>126024</xdr:colOff>
      <xdr:row>2</xdr:row>
      <xdr:rowOff>91966</xdr:rowOff>
    </xdr:from>
    <xdr:to>
      <xdr:col>26</xdr:col>
      <xdr:colOff>537240</xdr:colOff>
      <xdr:row>9</xdr:row>
      <xdr:rowOff>114245</xdr:rowOff>
    </xdr:to>
    <xdr:sp macro="" textlink="">
      <xdr:nvSpPr>
        <xdr:cNvPr id="16" name="Rectangle: Rounded Corners 15">
          <a:extLst>
            <a:ext uri="{FF2B5EF4-FFF2-40B4-BE49-F238E27FC236}">
              <a16:creationId xmlns:a16="http://schemas.microsoft.com/office/drawing/2014/main" id="{342068C1-98C6-4F3B-B656-1E4B456D6FF2}"/>
            </a:ext>
          </a:extLst>
        </xdr:cNvPr>
        <xdr:cNvSpPr/>
      </xdr:nvSpPr>
      <xdr:spPr>
        <a:xfrm>
          <a:off x="3783624" y="450554"/>
          <a:ext cx="12603216" cy="1277338"/>
        </a:xfrm>
        <a:prstGeom prst="roundRect">
          <a:avLst>
            <a:gd name="adj" fmla="val 30085"/>
          </a:avLst>
        </a:prstGeom>
        <a:solidFill>
          <a:schemeClr val="bg1"/>
        </a:solidFill>
        <a:ln w="53975">
          <a:gradFill flip="none" rotWithShape="1">
            <a:gsLst>
              <a:gs pos="0">
                <a:schemeClr val="accent5">
                  <a:lumMod val="20000"/>
                  <a:lumOff val="80000"/>
                </a:schemeClr>
              </a:gs>
              <a:gs pos="100000">
                <a:schemeClr val="accent1">
                  <a:lumMod val="75000"/>
                </a:schemeClr>
              </a:gs>
            </a:gsLst>
            <a:lin ang="2700000" scaled="1"/>
            <a:tileRect/>
          </a:gradFill>
        </a:ln>
        <a:effectLst>
          <a:innerShdw dist="63500" dir="27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6</xdr:col>
      <xdr:colOff>197415</xdr:colOff>
      <xdr:row>3</xdr:row>
      <xdr:rowOff>174447</xdr:rowOff>
    </xdr:from>
    <xdr:to>
      <xdr:col>8</xdr:col>
      <xdr:colOff>448944</xdr:colOff>
      <xdr:row>8</xdr:row>
      <xdr:rowOff>50858</xdr:rowOff>
    </xdr:to>
    <xdr:grpSp>
      <xdr:nvGrpSpPr>
        <xdr:cNvPr id="93" name="Group 92">
          <a:extLst>
            <a:ext uri="{FF2B5EF4-FFF2-40B4-BE49-F238E27FC236}">
              <a16:creationId xmlns:a16="http://schemas.microsoft.com/office/drawing/2014/main" id="{59F464AA-839C-B23C-E7E1-5E2EE4FF0507}"/>
            </a:ext>
          </a:extLst>
        </xdr:cNvPr>
        <xdr:cNvGrpSpPr/>
      </xdr:nvGrpSpPr>
      <xdr:grpSpPr>
        <a:xfrm>
          <a:off x="3855015" y="707847"/>
          <a:ext cx="1470729" cy="765411"/>
          <a:chOff x="4032815" y="705106"/>
          <a:chExt cx="1470729" cy="780108"/>
        </a:xfrm>
      </xdr:grpSpPr>
      <xdr:sp macro="" textlink="Analysis!$C$17">
        <xdr:nvSpPr>
          <xdr:cNvPr id="2" name="TextBox 1">
            <a:extLst>
              <a:ext uri="{FF2B5EF4-FFF2-40B4-BE49-F238E27FC236}">
                <a16:creationId xmlns:a16="http://schemas.microsoft.com/office/drawing/2014/main" id="{C11262CB-563D-4F34-9B7B-3C1CFC4DA0DF}"/>
              </a:ext>
            </a:extLst>
          </xdr:cNvPr>
          <xdr:cNvSpPr txBox="1"/>
        </xdr:nvSpPr>
        <xdr:spPr>
          <a:xfrm>
            <a:off x="4032815" y="705106"/>
            <a:ext cx="1470729" cy="4018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340B938-75D7-4285-BD57-A89FABE92C40}" type="TxLink">
              <a:rPr lang="en-US" sz="2000" b="1" i="0" u="none" strike="noStrike">
                <a:solidFill>
                  <a:srgbClr val="FF0000"/>
                </a:solidFill>
                <a:latin typeface="Calibri"/>
                <a:ea typeface="Calibri"/>
                <a:cs typeface="Calibri"/>
              </a:rPr>
              <a:pPr algn="ctr"/>
              <a:t>$ 286.41 K</a:t>
            </a:fld>
            <a:endParaRPr lang="en-PH" sz="3600" b="1">
              <a:solidFill>
                <a:srgbClr val="FF0000"/>
              </a:solidFill>
            </a:endParaRPr>
          </a:p>
        </xdr:txBody>
      </xdr:sp>
      <xdr:sp macro="" textlink="">
        <xdr:nvSpPr>
          <xdr:cNvPr id="4" name="TextBox 3">
            <a:extLst>
              <a:ext uri="{FF2B5EF4-FFF2-40B4-BE49-F238E27FC236}">
                <a16:creationId xmlns:a16="http://schemas.microsoft.com/office/drawing/2014/main" id="{CC7E4A4C-BF61-4A1A-B8CF-06B17C19037E}"/>
              </a:ext>
            </a:extLst>
          </xdr:cNvPr>
          <xdr:cNvSpPr txBox="1"/>
        </xdr:nvSpPr>
        <xdr:spPr>
          <a:xfrm>
            <a:off x="4108222" y="962224"/>
            <a:ext cx="1322139" cy="5229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1" u="none" strike="noStrike">
                <a:solidFill>
                  <a:schemeClr val="accent1">
                    <a:lumMod val="50000"/>
                  </a:schemeClr>
                </a:solidFill>
                <a:latin typeface="+mj-lt"/>
                <a:ea typeface="Calibri"/>
                <a:cs typeface="Calibri"/>
              </a:rPr>
              <a:t>Total Profit</a:t>
            </a:r>
          </a:p>
          <a:p>
            <a:pPr algn="ctr"/>
            <a:r>
              <a:rPr lang="en-US" sz="1200" b="1" i="1">
                <a:solidFill>
                  <a:schemeClr val="accent1">
                    <a:lumMod val="50000"/>
                  </a:schemeClr>
                </a:solidFill>
                <a:effectLst/>
                <a:latin typeface="+mj-lt"/>
                <a:ea typeface="+mn-ea"/>
                <a:cs typeface="+mn-cs"/>
              </a:rPr>
              <a:t>(in thousands)</a:t>
            </a:r>
            <a:endParaRPr lang="en-US" sz="1200" b="1" i="1" u="none" strike="noStrike">
              <a:solidFill>
                <a:schemeClr val="accent1">
                  <a:lumMod val="50000"/>
                </a:schemeClr>
              </a:solidFill>
              <a:latin typeface="+mj-lt"/>
              <a:ea typeface="Calibri"/>
              <a:cs typeface="Calibri"/>
            </a:endParaRPr>
          </a:p>
        </xdr:txBody>
      </xdr:sp>
    </xdr:grpSp>
    <xdr:clientData/>
  </xdr:twoCellAnchor>
  <xdr:twoCellAnchor>
    <xdr:from>
      <xdr:col>9</xdr:col>
      <xdr:colOff>28410</xdr:colOff>
      <xdr:row>3</xdr:row>
      <xdr:rowOff>166256</xdr:rowOff>
    </xdr:from>
    <xdr:to>
      <xdr:col>10</xdr:col>
      <xdr:colOff>554358</xdr:colOff>
      <xdr:row>8</xdr:row>
      <xdr:rowOff>66876</xdr:rowOff>
    </xdr:to>
    <xdr:grpSp>
      <xdr:nvGrpSpPr>
        <xdr:cNvPr id="94" name="Group 93">
          <a:extLst>
            <a:ext uri="{FF2B5EF4-FFF2-40B4-BE49-F238E27FC236}">
              <a16:creationId xmlns:a16="http://schemas.microsoft.com/office/drawing/2014/main" id="{4673DAA4-4267-DB87-B9C7-19769D7F1540}"/>
            </a:ext>
          </a:extLst>
        </xdr:cNvPr>
        <xdr:cNvGrpSpPr/>
      </xdr:nvGrpSpPr>
      <xdr:grpSpPr>
        <a:xfrm>
          <a:off x="5514810" y="699656"/>
          <a:ext cx="1135548" cy="789620"/>
          <a:chOff x="5634761" y="704138"/>
          <a:chExt cx="1135548" cy="797091"/>
        </a:xfrm>
      </xdr:grpSpPr>
      <xdr:sp macro="" textlink="Analysis!$F$17">
        <xdr:nvSpPr>
          <xdr:cNvPr id="5" name="TextBox 4">
            <a:extLst>
              <a:ext uri="{FF2B5EF4-FFF2-40B4-BE49-F238E27FC236}">
                <a16:creationId xmlns:a16="http://schemas.microsoft.com/office/drawing/2014/main" id="{0C1AE944-7BDA-4AA2-BBBF-D993277783F7}"/>
              </a:ext>
            </a:extLst>
          </xdr:cNvPr>
          <xdr:cNvSpPr txBox="1"/>
        </xdr:nvSpPr>
        <xdr:spPr>
          <a:xfrm>
            <a:off x="5634761" y="704138"/>
            <a:ext cx="1135548" cy="4636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542DE893-EF35-47E3-8F17-E69411737DE0}" type="TxLink">
              <a:rPr lang="en-US" sz="2000" b="1" i="0" u="none" strike="noStrike">
                <a:solidFill>
                  <a:srgbClr val="FF0000"/>
                </a:solidFill>
                <a:latin typeface="Calibri"/>
                <a:ea typeface="Calibri"/>
                <a:cs typeface="Calibri"/>
              </a:rPr>
              <a:pPr marL="0" indent="0" algn="ctr"/>
              <a:t>$ 2.30 M</a:t>
            </a:fld>
            <a:endParaRPr lang="en-PH" sz="2000" b="1" i="0" u="none" strike="noStrike">
              <a:solidFill>
                <a:srgbClr val="FF0000"/>
              </a:solidFill>
              <a:latin typeface="Calibri"/>
              <a:ea typeface="Calibri"/>
              <a:cs typeface="Calibri"/>
            </a:endParaRPr>
          </a:p>
        </xdr:txBody>
      </xdr:sp>
      <xdr:sp macro="" textlink="">
        <xdr:nvSpPr>
          <xdr:cNvPr id="9" name="TextBox 8">
            <a:extLst>
              <a:ext uri="{FF2B5EF4-FFF2-40B4-BE49-F238E27FC236}">
                <a16:creationId xmlns:a16="http://schemas.microsoft.com/office/drawing/2014/main" id="{F39FFDE2-08DB-4CA9-8EF9-2FF036499397}"/>
              </a:ext>
            </a:extLst>
          </xdr:cNvPr>
          <xdr:cNvSpPr txBox="1"/>
        </xdr:nvSpPr>
        <xdr:spPr>
          <a:xfrm>
            <a:off x="5700516" y="946209"/>
            <a:ext cx="1006264" cy="55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1" i="1" u="none" strike="noStrike">
                <a:solidFill>
                  <a:schemeClr val="accent1">
                    <a:lumMod val="50000"/>
                  </a:schemeClr>
                </a:solidFill>
                <a:latin typeface="+mj-lt"/>
                <a:ea typeface="Calibri"/>
                <a:cs typeface="Calibri"/>
              </a:rPr>
              <a:t>Total Sales (in millions)</a:t>
            </a:r>
          </a:p>
        </xdr:txBody>
      </xdr:sp>
    </xdr:grpSp>
    <xdr:clientData/>
  </xdr:twoCellAnchor>
  <xdr:twoCellAnchor>
    <xdr:from>
      <xdr:col>11</xdr:col>
      <xdr:colOff>133824</xdr:colOff>
      <xdr:row>3</xdr:row>
      <xdr:rowOff>165509</xdr:rowOff>
    </xdr:from>
    <xdr:to>
      <xdr:col>13</xdr:col>
      <xdr:colOff>99474</xdr:colOff>
      <xdr:row>8</xdr:row>
      <xdr:rowOff>52249</xdr:rowOff>
    </xdr:to>
    <xdr:grpSp>
      <xdr:nvGrpSpPr>
        <xdr:cNvPr id="95" name="Group 94">
          <a:extLst>
            <a:ext uri="{FF2B5EF4-FFF2-40B4-BE49-F238E27FC236}">
              <a16:creationId xmlns:a16="http://schemas.microsoft.com/office/drawing/2014/main" id="{464F4BB3-FFC0-47B3-65F1-5C3C4FE23523}"/>
            </a:ext>
          </a:extLst>
        </xdr:cNvPr>
        <xdr:cNvGrpSpPr/>
      </xdr:nvGrpSpPr>
      <xdr:grpSpPr>
        <a:xfrm>
          <a:off x="6839424" y="698909"/>
          <a:ext cx="1184850" cy="775740"/>
          <a:chOff x="6973865" y="703391"/>
          <a:chExt cx="1184850" cy="783211"/>
        </a:xfrm>
      </xdr:grpSpPr>
      <xdr:sp macro="" textlink="Analysis!$I$17">
        <xdr:nvSpPr>
          <xdr:cNvPr id="10" name="TextBox 9">
            <a:extLst>
              <a:ext uri="{FF2B5EF4-FFF2-40B4-BE49-F238E27FC236}">
                <a16:creationId xmlns:a16="http://schemas.microsoft.com/office/drawing/2014/main" id="{AD221CC4-A595-45D0-948F-47C8E1B595A6}"/>
              </a:ext>
            </a:extLst>
          </xdr:cNvPr>
          <xdr:cNvSpPr txBox="1"/>
        </xdr:nvSpPr>
        <xdr:spPr>
          <a:xfrm>
            <a:off x="6973865" y="703391"/>
            <a:ext cx="1184850" cy="4651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36FFF15E-11C8-4ED8-AD5A-6E95086A7CCD}" type="TxLink">
              <a:rPr lang="en-US" sz="2000" b="1" i="0" u="none" strike="noStrike">
                <a:solidFill>
                  <a:srgbClr val="FF0000"/>
                </a:solidFill>
                <a:latin typeface="Calibri"/>
                <a:ea typeface="Calibri"/>
                <a:cs typeface="Calibri"/>
              </a:rPr>
              <a:pPr marL="0" indent="0" algn="ctr"/>
              <a:t>37.87 K</a:t>
            </a:fld>
            <a:endParaRPr lang="en-PH" sz="2000" b="1" i="0" u="none" strike="noStrike">
              <a:solidFill>
                <a:srgbClr val="FF0000"/>
              </a:solidFill>
              <a:latin typeface="Calibri"/>
              <a:ea typeface="Calibri"/>
              <a:cs typeface="Calibri"/>
            </a:endParaRPr>
          </a:p>
        </xdr:txBody>
      </xdr:sp>
      <xdr:sp macro="" textlink="">
        <xdr:nvSpPr>
          <xdr:cNvPr id="11" name="TextBox 10">
            <a:extLst>
              <a:ext uri="{FF2B5EF4-FFF2-40B4-BE49-F238E27FC236}">
                <a16:creationId xmlns:a16="http://schemas.microsoft.com/office/drawing/2014/main" id="{C2BBE44F-2825-4F98-8129-4CAC14F3AC94}"/>
              </a:ext>
            </a:extLst>
          </xdr:cNvPr>
          <xdr:cNvSpPr txBox="1"/>
        </xdr:nvSpPr>
        <xdr:spPr>
          <a:xfrm>
            <a:off x="7002276" y="960836"/>
            <a:ext cx="1128028" cy="5257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1" i="1" u="none" strike="noStrike">
                <a:solidFill>
                  <a:schemeClr val="accent1">
                    <a:lumMod val="50000"/>
                  </a:schemeClr>
                </a:solidFill>
                <a:latin typeface="+mj-lt"/>
                <a:ea typeface="Calibri"/>
                <a:cs typeface="Calibri"/>
              </a:rPr>
              <a:t>Total Quantity (in thousands)</a:t>
            </a:r>
          </a:p>
        </xdr:txBody>
      </xdr:sp>
    </xdr:grpSp>
    <xdr:clientData/>
  </xdr:twoCellAnchor>
  <xdr:twoCellAnchor>
    <xdr:from>
      <xdr:col>1</xdr:col>
      <xdr:colOff>113186</xdr:colOff>
      <xdr:row>2</xdr:row>
      <xdr:rowOff>91966</xdr:rowOff>
    </xdr:from>
    <xdr:to>
      <xdr:col>5</xdr:col>
      <xdr:colOff>328448</xdr:colOff>
      <xdr:row>44</xdr:row>
      <xdr:rowOff>174789</xdr:rowOff>
    </xdr:to>
    <xdr:sp macro="" textlink="">
      <xdr:nvSpPr>
        <xdr:cNvPr id="20" name="Rectangle: Rounded Corners 19">
          <a:extLst>
            <a:ext uri="{FF2B5EF4-FFF2-40B4-BE49-F238E27FC236}">
              <a16:creationId xmlns:a16="http://schemas.microsoft.com/office/drawing/2014/main" id="{8FF0DD9A-4284-C9D7-7A2B-F4D60F5C2B8A}"/>
            </a:ext>
          </a:extLst>
        </xdr:cNvPr>
        <xdr:cNvSpPr/>
      </xdr:nvSpPr>
      <xdr:spPr>
        <a:xfrm>
          <a:off x="722786" y="447566"/>
          <a:ext cx="2653662" cy="7550423"/>
        </a:xfrm>
        <a:prstGeom prst="roundRect">
          <a:avLst>
            <a:gd name="adj" fmla="val 16073"/>
          </a:avLst>
        </a:prstGeom>
        <a:gradFill flip="none" rotWithShape="1">
          <a:gsLst>
            <a:gs pos="0">
              <a:schemeClr val="accent5">
                <a:lumMod val="60000"/>
                <a:lumOff val="40000"/>
              </a:schemeClr>
            </a:gs>
            <a:gs pos="100000">
              <a:schemeClr val="bg1"/>
            </a:gs>
          </a:gsLst>
          <a:lin ang="0" scaled="1"/>
          <a:tileRect/>
        </a:gradFill>
        <a:ln w="53975">
          <a:noFill/>
        </a:ln>
        <a:effectLst>
          <a:glow rad="139700">
            <a:schemeClr val="accent1">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PH" sz="1100">
            <a:solidFill>
              <a:schemeClr val="lt1"/>
            </a:solidFill>
            <a:latin typeface="+mn-lt"/>
            <a:ea typeface="+mn-ea"/>
            <a:cs typeface="+mn-cs"/>
          </a:endParaRPr>
        </a:p>
      </xdr:txBody>
    </xdr:sp>
    <xdr:clientData/>
  </xdr:twoCellAnchor>
  <xdr:twoCellAnchor>
    <xdr:from>
      <xdr:col>6</xdr:col>
      <xdr:colOff>114301</xdr:colOff>
      <xdr:row>10</xdr:row>
      <xdr:rowOff>144517</xdr:rowOff>
    </xdr:from>
    <xdr:to>
      <xdr:col>13</xdr:col>
      <xdr:colOff>146538</xdr:colOff>
      <xdr:row>25</xdr:row>
      <xdr:rowOff>170793</xdr:rowOff>
    </xdr:to>
    <xdr:sp macro="" textlink="">
      <xdr:nvSpPr>
        <xdr:cNvPr id="21" name="Rectangle: Rounded Corners 20">
          <a:extLst>
            <a:ext uri="{FF2B5EF4-FFF2-40B4-BE49-F238E27FC236}">
              <a16:creationId xmlns:a16="http://schemas.microsoft.com/office/drawing/2014/main" id="{AB38F046-4F76-9EC0-972B-70964A56BF8F}"/>
            </a:ext>
          </a:extLst>
        </xdr:cNvPr>
        <xdr:cNvSpPr/>
      </xdr:nvSpPr>
      <xdr:spPr>
        <a:xfrm>
          <a:off x="3746849" y="2023421"/>
          <a:ext cx="4270210" cy="2844632"/>
        </a:xfrm>
        <a:prstGeom prst="roundRect">
          <a:avLst/>
        </a:prstGeom>
        <a:solidFill>
          <a:schemeClr val="bg1"/>
        </a:solidFill>
        <a:ln w="53975">
          <a:gradFill flip="none" rotWithShape="1">
            <a:gsLst>
              <a:gs pos="0">
                <a:schemeClr val="accent5">
                  <a:lumMod val="20000"/>
                  <a:lumOff val="80000"/>
                </a:schemeClr>
              </a:gs>
              <a:gs pos="100000">
                <a:schemeClr val="accent1">
                  <a:lumMod val="75000"/>
                </a:schemeClr>
              </a:gs>
            </a:gsLst>
            <a:lin ang="2700000" scaled="1"/>
            <a:tileRect/>
          </a:gradFill>
        </a:ln>
        <a:effectLst>
          <a:outerShdw blurRad="50800" dist="635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PH" sz="1100">
            <a:solidFill>
              <a:schemeClr val="lt1"/>
            </a:solidFill>
            <a:latin typeface="+mn-lt"/>
            <a:ea typeface="+mn-ea"/>
            <a:cs typeface="+mn-cs"/>
          </a:endParaRPr>
        </a:p>
      </xdr:txBody>
    </xdr:sp>
    <xdr:clientData/>
  </xdr:twoCellAnchor>
  <xdr:twoCellAnchor>
    <xdr:from>
      <xdr:col>13</xdr:col>
      <xdr:colOff>422197</xdr:colOff>
      <xdr:row>10</xdr:row>
      <xdr:rowOff>144517</xdr:rowOff>
    </xdr:from>
    <xdr:to>
      <xdr:col>20</xdr:col>
      <xdr:colOff>455566</xdr:colOff>
      <xdr:row>25</xdr:row>
      <xdr:rowOff>170793</xdr:rowOff>
    </xdr:to>
    <xdr:sp macro="" textlink="">
      <xdr:nvSpPr>
        <xdr:cNvPr id="26" name="Rectangle: Rounded Corners 25">
          <a:extLst>
            <a:ext uri="{FF2B5EF4-FFF2-40B4-BE49-F238E27FC236}">
              <a16:creationId xmlns:a16="http://schemas.microsoft.com/office/drawing/2014/main" id="{9A5D015C-2744-0031-9844-799D6FEE4B54}"/>
            </a:ext>
          </a:extLst>
        </xdr:cNvPr>
        <xdr:cNvSpPr/>
      </xdr:nvSpPr>
      <xdr:spPr>
        <a:xfrm>
          <a:off x="8292718" y="2023421"/>
          <a:ext cx="4271341" cy="2844632"/>
        </a:xfrm>
        <a:prstGeom prst="roundRect">
          <a:avLst/>
        </a:prstGeom>
        <a:solidFill>
          <a:schemeClr val="bg1"/>
        </a:solidFill>
        <a:ln w="53975">
          <a:gradFill flip="none" rotWithShape="1">
            <a:gsLst>
              <a:gs pos="0">
                <a:schemeClr val="accent5">
                  <a:lumMod val="20000"/>
                  <a:lumOff val="80000"/>
                </a:schemeClr>
              </a:gs>
              <a:gs pos="100000">
                <a:schemeClr val="accent1">
                  <a:lumMod val="75000"/>
                </a:schemeClr>
              </a:gs>
            </a:gsLst>
            <a:lin ang="2700000" scaled="1"/>
            <a:tileRect/>
          </a:gradFill>
        </a:ln>
        <a:effectLst>
          <a:outerShdw blurRad="50800" dist="635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PH" sz="1100">
            <a:solidFill>
              <a:schemeClr val="lt1"/>
            </a:solidFill>
            <a:latin typeface="+mn-lt"/>
            <a:ea typeface="+mn-ea"/>
            <a:cs typeface="+mn-cs"/>
          </a:endParaRPr>
        </a:p>
      </xdr:txBody>
    </xdr:sp>
    <xdr:clientData/>
  </xdr:twoCellAnchor>
  <xdr:twoCellAnchor>
    <xdr:from>
      <xdr:col>6</xdr:col>
      <xdr:colOff>195756</xdr:colOff>
      <xdr:row>13</xdr:row>
      <xdr:rowOff>51707</xdr:rowOff>
    </xdr:from>
    <xdr:to>
      <xdr:col>13</xdr:col>
      <xdr:colOff>115019</xdr:colOff>
      <xdr:row>25</xdr:row>
      <xdr:rowOff>113109</xdr:rowOff>
    </xdr:to>
    <xdr:graphicFrame macro="">
      <xdr:nvGraphicFramePr>
        <xdr:cNvPr id="27" name="Chart 26">
          <a:extLst>
            <a:ext uri="{FF2B5EF4-FFF2-40B4-BE49-F238E27FC236}">
              <a16:creationId xmlns:a16="http://schemas.microsoft.com/office/drawing/2014/main" id="{C56DADB6-F9A7-47AE-B87D-24B7FA899C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492296</xdr:colOff>
      <xdr:row>13</xdr:row>
      <xdr:rowOff>51708</xdr:rowOff>
    </xdr:from>
    <xdr:to>
      <xdr:col>20</xdr:col>
      <xdr:colOff>431991</xdr:colOff>
      <xdr:row>25</xdr:row>
      <xdr:rowOff>113109</xdr:rowOff>
    </xdr:to>
    <xdr:graphicFrame macro="">
      <xdr:nvGraphicFramePr>
        <xdr:cNvPr id="31" name="Chart 30">
          <a:extLst>
            <a:ext uri="{FF2B5EF4-FFF2-40B4-BE49-F238E27FC236}">
              <a16:creationId xmlns:a16="http://schemas.microsoft.com/office/drawing/2014/main" id="{A8CD6839-B687-40DB-A2BF-ABA8D39E81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164593</xdr:colOff>
      <xdr:row>10</xdr:row>
      <xdr:rowOff>144517</xdr:rowOff>
    </xdr:from>
    <xdr:to>
      <xdr:col>26</xdr:col>
      <xdr:colOff>528918</xdr:colOff>
      <xdr:row>25</xdr:row>
      <xdr:rowOff>170903</xdr:rowOff>
    </xdr:to>
    <xdr:sp macro="" textlink="">
      <xdr:nvSpPr>
        <xdr:cNvPr id="6" name="Rectangle: Rounded Corners 5">
          <a:extLst>
            <a:ext uri="{FF2B5EF4-FFF2-40B4-BE49-F238E27FC236}">
              <a16:creationId xmlns:a16="http://schemas.microsoft.com/office/drawing/2014/main" id="{4F8750BE-9087-4476-A5A3-E7319986AD02}"/>
            </a:ext>
          </a:extLst>
        </xdr:cNvPr>
        <xdr:cNvSpPr/>
      </xdr:nvSpPr>
      <xdr:spPr>
        <a:xfrm>
          <a:off x="13005704" y="1931924"/>
          <a:ext cx="3421733" cy="2707498"/>
        </a:xfrm>
        <a:prstGeom prst="roundRect">
          <a:avLst/>
        </a:prstGeom>
        <a:solidFill>
          <a:schemeClr val="bg1"/>
        </a:solidFill>
        <a:ln w="53975">
          <a:gradFill flip="none" rotWithShape="1">
            <a:gsLst>
              <a:gs pos="0">
                <a:schemeClr val="accent5">
                  <a:lumMod val="20000"/>
                  <a:lumOff val="80000"/>
                </a:schemeClr>
              </a:gs>
              <a:gs pos="100000">
                <a:schemeClr val="accent1">
                  <a:lumMod val="75000"/>
                </a:schemeClr>
              </a:gs>
            </a:gsLst>
            <a:lin ang="2700000" scaled="1"/>
            <a:tileRect/>
          </a:gradFill>
        </a:ln>
        <a:effectLst>
          <a:outerShdw blurRad="50800" dist="635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PH" sz="1100">
            <a:solidFill>
              <a:schemeClr val="lt1"/>
            </a:solidFill>
            <a:latin typeface="+mn-lt"/>
            <a:ea typeface="+mn-ea"/>
            <a:cs typeface="+mn-cs"/>
          </a:endParaRPr>
        </a:p>
      </xdr:txBody>
    </xdr:sp>
    <xdr:clientData/>
  </xdr:twoCellAnchor>
  <xdr:twoCellAnchor>
    <xdr:from>
      <xdr:col>6</xdr:col>
      <xdr:colOff>114300</xdr:colOff>
      <xdr:row>27</xdr:row>
      <xdr:rowOff>132448</xdr:rowOff>
    </xdr:from>
    <xdr:to>
      <xdr:col>12</xdr:col>
      <xdr:colOff>253999</xdr:colOff>
      <xdr:row>45</xdr:row>
      <xdr:rowOff>5824</xdr:rowOff>
    </xdr:to>
    <xdr:sp macro="" textlink="">
      <xdr:nvSpPr>
        <xdr:cNvPr id="7" name="Rectangle: Rounded Corners 6">
          <a:extLst>
            <a:ext uri="{FF2B5EF4-FFF2-40B4-BE49-F238E27FC236}">
              <a16:creationId xmlns:a16="http://schemas.microsoft.com/office/drawing/2014/main" id="{5421C8C2-285D-473F-A4EB-9653E787DD25}"/>
            </a:ext>
          </a:extLst>
        </xdr:cNvPr>
        <xdr:cNvSpPr/>
      </xdr:nvSpPr>
      <xdr:spPr>
        <a:xfrm>
          <a:off x="3771900" y="5070208"/>
          <a:ext cx="3797299" cy="3165216"/>
        </a:xfrm>
        <a:prstGeom prst="roundRect">
          <a:avLst/>
        </a:prstGeom>
        <a:solidFill>
          <a:schemeClr val="bg1"/>
        </a:solidFill>
        <a:ln w="53975">
          <a:gradFill flip="none" rotWithShape="1">
            <a:gsLst>
              <a:gs pos="0">
                <a:schemeClr val="accent5">
                  <a:lumMod val="20000"/>
                  <a:lumOff val="80000"/>
                </a:schemeClr>
              </a:gs>
              <a:gs pos="100000">
                <a:schemeClr val="accent1">
                  <a:lumMod val="75000"/>
                </a:schemeClr>
              </a:gs>
            </a:gsLst>
            <a:lin ang="2700000" scaled="1"/>
            <a:tileRect/>
          </a:gradFill>
        </a:ln>
        <a:effectLst>
          <a:outerShdw blurRad="50800" dist="635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PH" sz="1200">
            <a:solidFill>
              <a:schemeClr val="tx1">
                <a:lumMod val="85000"/>
                <a:lumOff val="15000"/>
              </a:schemeClr>
            </a:solidFill>
            <a:latin typeface="+mn-lt"/>
            <a:ea typeface="+mn-ea"/>
            <a:cs typeface="+mn-cs"/>
          </a:endParaRPr>
        </a:p>
      </xdr:txBody>
    </xdr:sp>
    <xdr:clientData/>
  </xdr:twoCellAnchor>
  <xdr:twoCellAnchor>
    <xdr:from>
      <xdr:col>21</xdr:col>
      <xdr:colOff>347883</xdr:colOff>
      <xdr:row>13</xdr:row>
      <xdr:rowOff>47998</xdr:rowOff>
    </xdr:from>
    <xdr:to>
      <xdr:col>23</xdr:col>
      <xdr:colOff>597963</xdr:colOff>
      <xdr:row>16</xdr:row>
      <xdr:rowOff>107159</xdr:rowOff>
    </xdr:to>
    <xdr:grpSp>
      <xdr:nvGrpSpPr>
        <xdr:cNvPr id="73" name="Group 72">
          <a:extLst>
            <a:ext uri="{FF2B5EF4-FFF2-40B4-BE49-F238E27FC236}">
              <a16:creationId xmlns:a16="http://schemas.microsoft.com/office/drawing/2014/main" id="{470B0A02-629F-4EC1-0405-1B3930E29064}"/>
            </a:ext>
          </a:extLst>
        </xdr:cNvPr>
        <xdr:cNvGrpSpPr/>
      </xdr:nvGrpSpPr>
      <xdr:grpSpPr>
        <a:xfrm>
          <a:off x="13149483" y="2359398"/>
          <a:ext cx="1469280" cy="592561"/>
          <a:chOff x="13207136" y="2341574"/>
          <a:chExt cx="1471699" cy="601260"/>
        </a:xfrm>
      </xdr:grpSpPr>
      <xdr:sp macro="" textlink="Analysis!$BD$39">
        <xdr:nvSpPr>
          <xdr:cNvPr id="29" name="TextBox 28">
            <a:extLst>
              <a:ext uri="{FF2B5EF4-FFF2-40B4-BE49-F238E27FC236}">
                <a16:creationId xmlns:a16="http://schemas.microsoft.com/office/drawing/2014/main" id="{F5C02D8A-2A92-4178-A0F4-0E220EB4C94C}"/>
              </a:ext>
            </a:extLst>
          </xdr:cNvPr>
          <xdr:cNvSpPr txBox="1"/>
        </xdr:nvSpPr>
        <xdr:spPr>
          <a:xfrm>
            <a:off x="13376028" y="2341574"/>
            <a:ext cx="1133914" cy="363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26FB353-BC60-40FE-A850-14D824ADD045}" type="TxLink">
              <a:rPr lang="en-US" sz="1800" b="1" i="0" u="none" strike="noStrike">
                <a:solidFill>
                  <a:srgbClr val="002060"/>
                </a:solidFill>
                <a:latin typeface="Calibri"/>
                <a:ea typeface="Calibri"/>
                <a:cs typeface="Calibri"/>
              </a:rPr>
              <a:pPr marL="0" indent="0" algn="ctr"/>
              <a:t>$ 61.10 K</a:t>
            </a:fld>
            <a:endParaRPr lang="en-PH" sz="1800" b="1" i="0" u="none" strike="noStrike">
              <a:solidFill>
                <a:srgbClr val="002060"/>
              </a:solidFill>
              <a:latin typeface="Calibri"/>
              <a:ea typeface="Calibri"/>
              <a:cs typeface="Calibri"/>
            </a:endParaRPr>
          </a:p>
        </xdr:txBody>
      </xdr:sp>
      <xdr:sp macro="" textlink="">
        <xdr:nvSpPr>
          <xdr:cNvPr id="30" name="TextBox 29">
            <a:extLst>
              <a:ext uri="{FF2B5EF4-FFF2-40B4-BE49-F238E27FC236}">
                <a16:creationId xmlns:a16="http://schemas.microsoft.com/office/drawing/2014/main" id="{CB82D9AA-81A7-483F-ACFD-37DC0894FB32}"/>
              </a:ext>
            </a:extLst>
          </xdr:cNvPr>
          <xdr:cNvSpPr txBox="1"/>
        </xdr:nvSpPr>
        <xdr:spPr>
          <a:xfrm>
            <a:off x="13207136" y="2543149"/>
            <a:ext cx="1471699" cy="3996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1" u="none" strike="noStrike">
                <a:solidFill>
                  <a:srgbClr val="000000"/>
                </a:solidFill>
                <a:latin typeface="+mn-lt"/>
                <a:ea typeface="Calibri"/>
                <a:cs typeface="Calibri"/>
              </a:rPr>
              <a:t>Ave. Monthly Sales</a:t>
            </a:r>
          </a:p>
        </xdr:txBody>
      </xdr:sp>
    </xdr:grpSp>
    <xdr:clientData/>
  </xdr:twoCellAnchor>
  <xdr:twoCellAnchor>
    <xdr:from>
      <xdr:col>21</xdr:col>
      <xdr:colOff>91518</xdr:colOff>
      <xdr:row>16</xdr:row>
      <xdr:rowOff>34156</xdr:rowOff>
    </xdr:from>
    <xdr:to>
      <xdr:col>24</xdr:col>
      <xdr:colOff>248399</xdr:colOff>
      <xdr:row>19</xdr:row>
      <xdr:rowOff>72610</xdr:rowOff>
    </xdr:to>
    <xdr:grpSp>
      <xdr:nvGrpSpPr>
        <xdr:cNvPr id="74" name="Group 73">
          <a:extLst>
            <a:ext uri="{FF2B5EF4-FFF2-40B4-BE49-F238E27FC236}">
              <a16:creationId xmlns:a16="http://schemas.microsoft.com/office/drawing/2014/main" id="{8FC8B84F-6385-7AC9-7647-0A9417A2375B}"/>
            </a:ext>
          </a:extLst>
        </xdr:cNvPr>
        <xdr:cNvGrpSpPr/>
      </xdr:nvGrpSpPr>
      <xdr:grpSpPr>
        <a:xfrm>
          <a:off x="12893118" y="2878956"/>
          <a:ext cx="1985681" cy="571854"/>
          <a:chOff x="12948330" y="2911939"/>
          <a:chExt cx="1989310" cy="582740"/>
        </a:xfrm>
      </xdr:grpSpPr>
      <xdr:sp macro="" textlink="Analysis!$BD$40">
        <xdr:nvSpPr>
          <xdr:cNvPr id="15" name="TextBox 14">
            <a:extLst>
              <a:ext uri="{FF2B5EF4-FFF2-40B4-BE49-F238E27FC236}">
                <a16:creationId xmlns:a16="http://schemas.microsoft.com/office/drawing/2014/main" id="{980412E3-A79A-F046-02C8-B59AF09C94F2}"/>
              </a:ext>
            </a:extLst>
          </xdr:cNvPr>
          <xdr:cNvSpPr txBox="1"/>
        </xdr:nvSpPr>
        <xdr:spPr>
          <a:xfrm>
            <a:off x="12948330" y="2911939"/>
            <a:ext cx="1989310" cy="3598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CF09163-3363-4153-A007-C2102D435697}" type="TxLink">
              <a:rPr lang="en-US" sz="1600" b="1" i="0" u="none" strike="noStrike">
                <a:solidFill>
                  <a:srgbClr val="002060"/>
                </a:solidFill>
                <a:latin typeface="Calibri"/>
                <a:ea typeface="Calibri"/>
                <a:cs typeface="Calibri"/>
              </a:rPr>
              <a:pPr marL="0" indent="0" algn="ctr"/>
              <a:t>$ 118.45 K (Nov)</a:t>
            </a:fld>
            <a:endParaRPr lang="en-PH" sz="1600" b="1" i="0" u="none" strike="noStrike">
              <a:solidFill>
                <a:srgbClr val="002060"/>
              </a:solidFill>
              <a:latin typeface="Calibri"/>
              <a:ea typeface="Calibri"/>
              <a:cs typeface="Calibri"/>
            </a:endParaRPr>
          </a:p>
        </xdr:txBody>
      </xdr:sp>
      <xdr:sp macro="" textlink="">
        <xdr:nvSpPr>
          <xdr:cNvPr id="17" name="TextBox 16">
            <a:extLst>
              <a:ext uri="{FF2B5EF4-FFF2-40B4-BE49-F238E27FC236}">
                <a16:creationId xmlns:a16="http://schemas.microsoft.com/office/drawing/2014/main" id="{57CD3399-48E7-7FBB-EA83-DF85C5906FA3}"/>
              </a:ext>
            </a:extLst>
          </xdr:cNvPr>
          <xdr:cNvSpPr txBox="1"/>
        </xdr:nvSpPr>
        <xdr:spPr>
          <a:xfrm>
            <a:off x="13207136" y="3098645"/>
            <a:ext cx="1471699" cy="3960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1" u="none" strike="noStrike">
                <a:solidFill>
                  <a:srgbClr val="000000"/>
                </a:solidFill>
                <a:latin typeface="+mn-lt"/>
                <a:ea typeface="Calibri"/>
                <a:cs typeface="Calibri"/>
              </a:rPr>
              <a:t>Highest Monthly Sales</a:t>
            </a:r>
          </a:p>
        </xdr:txBody>
      </xdr:sp>
    </xdr:grpSp>
    <xdr:clientData/>
  </xdr:twoCellAnchor>
  <xdr:twoCellAnchor>
    <xdr:from>
      <xdr:col>21</xdr:col>
      <xdr:colOff>186767</xdr:colOff>
      <xdr:row>19</xdr:row>
      <xdr:rowOff>54693</xdr:rowOff>
    </xdr:from>
    <xdr:to>
      <xdr:col>24</xdr:col>
      <xdr:colOff>153150</xdr:colOff>
      <xdr:row>22</xdr:row>
      <xdr:rowOff>91257</xdr:rowOff>
    </xdr:to>
    <xdr:grpSp>
      <xdr:nvGrpSpPr>
        <xdr:cNvPr id="75" name="Group 74">
          <a:extLst>
            <a:ext uri="{FF2B5EF4-FFF2-40B4-BE49-F238E27FC236}">
              <a16:creationId xmlns:a16="http://schemas.microsoft.com/office/drawing/2014/main" id="{F4D1EC00-F172-30EA-F256-E98F6C0ECFBB}"/>
            </a:ext>
          </a:extLst>
        </xdr:cNvPr>
        <xdr:cNvGrpSpPr/>
      </xdr:nvGrpSpPr>
      <xdr:grpSpPr>
        <a:xfrm>
          <a:off x="12988367" y="3432893"/>
          <a:ext cx="1795183" cy="569964"/>
          <a:chOff x="13043579" y="3504984"/>
          <a:chExt cx="1798812" cy="580850"/>
        </a:xfrm>
      </xdr:grpSpPr>
      <xdr:sp macro="" textlink="Analysis!$BD$41">
        <xdr:nvSpPr>
          <xdr:cNvPr id="19" name="TextBox 18">
            <a:extLst>
              <a:ext uri="{FF2B5EF4-FFF2-40B4-BE49-F238E27FC236}">
                <a16:creationId xmlns:a16="http://schemas.microsoft.com/office/drawing/2014/main" id="{209277F7-6D2A-1E0D-6725-08AE03FA2050}"/>
              </a:ext>
            </a:extLst>
          </xdr:cNvPr>
          <xdr:cNvSpPr txBox="1"/>
        </xdr:nvSpPr>
        <xdr:spPr>
          <a:xfrm>
            <a:off x="13043579" y="3504984"/>
            <a:ext cx="1798812" cy="359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E047E57-D1D7-4396-A3FC-B6BE9B95B1AB}" type="TxLink">
              <a:rPr lang="en-US" sz="1600" b="1" i="0" u="none" strike="noStrike">
                <a:solidFill>
                  <a:srgbClr val="002060"/>
                </a:solidFill>
                <a:latin typeface="Calibri"/>
                <a:ea typeface="Calibri"/>
                <a:cs typeface="Calibri"/>
              </a:rPr>
              <a:pPr marL="0" indent="0" algn="ctr"/>
              <a:t>$ 20.30 K (Feb)</a:t>
            </a:fld>
            <a:endParaRPr lang="en-PH" sz="1600" b="1" i="0" u="none" strike="noStrike">
              <a:solidFill>
                <a:srgbClr val="002060"/>
              </a:solidFill>
              <a:latin typeface="Calibri"/>
              <a:ea typeface="Calibri"/>
              <a:cs typeface="Calibri"/>
            </a:endParaRPr>
          </a:p>
        </xdr:txBody>
      </xdr:sp>
      <xdr:sp macro="" textlink="">
        <xdr:nvSpPr>
          <xdr:cNvPr id="22" name="TextBox 21">
            <a:extLst>
              <a:ext uri="{FF2B5EF4-FFF2-40B4-BE49-F238E27FC236}">
                <a16:creationId xmlns:a16="http://schemas.microsoft.com/office/drawing/2014/main" id="{AC8CDE11-50E8-93F3-7FB3-0174B451AD13}"/>
              </a:ext>
            </a:extLst>
          </xdr:cNvPr>
          <xdr:cNvSpPr txBox="1"/>
        </xdr:nvSpPr>
        <xdr:spPr>
          <a:xfrm>
            <a:off x="13207136" y="3689801"/>
            <a:ext cx="1471699" cy="3960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1" u="none" strike="noStrike">
                <a:solidFill>
                  <a:srgbClr val="000000"/>
                </a:solidFill>
                <a:latin typeface="+mn-lt"/>
                <a:ea typeface="Calibri"/>
                <a:cs typeface="Calibri"/>
              </a:rPr>
              <a:t>Lowest Monthly Sales</a:t>
            </a:r>
          </a:p>
        </xdr:txBody>
      </xdr:sp>
    </xdr:grpSp>
    <xdr:clientData/>
  </xdr:twoCellAnchor>
  <xdr:twoCellAnchor>
    <xdr:from>
      <xdr:col>21</xdr:col>
      <xdr:colOff>85281</xdr:colOff>
      <xdr:row>22</xdr:row>
      <xdr:rowOff>73341</xdr:rowOff>
    </xdr:from>
    <xdr:to>
      <xdr:col>24</xdr:col>
      <xdr:colOff>254636</xdr:colOff>
      <xdr:row>25</xdr:row>
      <xdr:rowOff>109526</xdr:rowOff>
    </xdr:to>
    <xdr:grpSp>
      <xdr:nvGrpSpPr>
        <xdr:cNvPr id="76" name="Group 75">
          <a:extLst>
            <a:ext uri="{FF2B5EF4-FFF2-40B4-BE49-F238E27FC236}">
              <a16:creationId xmlns:a16="http://schemas.microsoft.com/office/drawing/2014/main" id="{6C172BF6-25EB-C2D5-1471-32B012826003}"/>
            </a:ext>
          </a:extLst>
        </xdr:cNvPr>
        <xdr:cNvGrpSpPr/>
      </xdr:nvGrpSpPr>
      <xdr:grpSpPr>
        <a:xfrm>
          <a:off x="12886881" y="3984941"/>
          <a:ext cx="1998155" cy="569585"/>
          <a:chOff x="12942093" y="3998243"/>
          <a:chExt cx="2001784" cy="580470"/>
        </a:xfrm>
      </xdr:grpSpPr>
      <xdr:sp macro="" textlink="Analysis!$BD$42">
        <xdr:nvSpPr>
          <xdr:cNvPr id="25" name="TextBox 24">
            <a:extLst>
              <a:ext uri="{FF2B5EF4-FFF2-40B4-BE49-F238E27FC236}">
                <a16:creationId xmlns:a16="http://schemas.microsoft.com/office/drawing/2014/main" id="{3DE41F1F-7D9E-80EC-BA44-F7A3F480BB05}"/>
              </a:ext>
            </a:extLst>
          </xdr:cNvPr>
          <xdr:cNvSpPr txBox="1"/>
        </xdr:nvSpPr>
        <xdr:spPr>
          <a:xfrm>
            <a:off x="12942093" y="3998243"/>
            <a:ext cx="2001784" cy="3598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57BF651-FBFB-483D-B7F9-852B746428AC}" type="TxLink">
              <a:rPr lang="en-US" sz="1600" b="1" i="0" u="none" strike="noStrike">
                <a:solidFill>
                  <a:srgbClr val="002060"/>
                </a:solidFill>
                <a:latin typeface="Calibri"/>
                <a:ea typeface="Calibri"/>
                <a:cs typeface="Calibri"/>
              </a:rPr>
              <a:pPr marL="0" indent="0" algn="ctr"/>
              <a:t>20.4 % (124.01 K)</a:t>
            </a:fld>
            <a:endParaRPr lang="en-PH" sz="1600" b="1" i="0" u="none" strike="noStrike">
              <a:solidFill>
                <a:srgbClr val="002060"/>
              </a:solidFill>
              <a:latin typeface="Calibri"/>
              <a:ea typeface="Calibri"/>
              <a:cs typeface="Calibri"/>
            </a:endParaRPr>
          </a:p>
        </xdr:txBody>
      </xdr:sp>
      <xdr:sp macro="" textlink="">
        <xdr:nvSpPr>
          <xdr:cNvPr id="34" name="TextBox 33">
            <a:extLst>
              <a:ext uri="{FF2B5EF4-FFF2-40B4-BE49-F238E27FC236}">
                <a16:creationId xmlns:a16="http://schemas.microsoft.com/office/drawing/2014/main" id="{E1B938F8-51FF-2EC0-A577-B03878E10E1B}"/>
              </a:ext>
            </a:extLst>
          </xdr:cNvPr>
          <xdr:cNvSpPr txBox="1"/>
        </xdr:nvSpPr>
        <xdr:spPr>
          <a:xfrm>
            <a:off x="13207136" y="4182679"/>
            <a:ext cx="1471699" cy="3960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1" u="none" strike="noStrike">
                <a:solidFill>
                  <a:srgbClr val="000000"/>
                </a:solidFill>
                <a:latin typeface="+mn-lt"/>
                <a:ea typeface="Calibri"/>
                <a:cs typeface="Calibri"/>
              </a:rPr>
              <a:t>VS. Previous Year</a:t>
            </a:r>
          </a:p>
        </xdr:txBody>
      </xdr:sp>
    </xdr:grpSp>
    <xdr:clientData/>
  </xdr:twoCellAnchor>
  <xdr:twoCellAnchor>
    <xdr:from>
      <xdr:col>21</xdr:col>
      <xdr:colOff>477514</xdr:colOff>
      <xdr:row>11</xdr:row>
      <xdr:rowOff>75327</xdr:rowOff>
    </xdr:from>
    <xdr:to>
      <xdr:col>23</xdr:col>
      <xdr:colOff>468332</xdr:colOff>
      <xdr:row>13</xdr:row>
      <xdr:rowOff>20010</xdr:rowOff>
    </xdr:to>
    <xdr:sp macro="" textlink="">
      <xdr:nvSpPr>
        <xdr:cNvPr id="32" name="Rectangle: Rounded Corners 31">
          <a:extLst>
            <a:ext uri="{FF2B5EF4-FFF2-40B4-BE49-F238E27FC236}">
              <a16:creationId xmlns:a16="http://schemas.microsoft.com/office/drawing/2014/main" id="{06CE288C-7EDE-4E5C-96EF-F6F1337C9A88}"/>
            </a:ext>
          </a:extLst>
        </xdr:cNvPr>
        <xdr:cNvSpPr/>
      </xdr:nvSpPr>
      <xdr:spPr>
        <a:xfrm>
          <a:off x="13201996" y="2095086"/>
          <a:ext cx="1202673" cy="311912"/>
        </a:xfrm>
        <a:prstGeom prst="round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SALES</a:t>
          </a:r>
        </a:p>
      </xdr:txBody>
    </xdr:sp>
    <xdr:clientData/>
  </xdr:twoCellAnchor>
  <xdr:twoCellAnchor>
    <xdr:from>
      <xdr:col>24</xdr:col>
      <xdr:colOff>253553</xdr:colOff>
      <xdr:row>11</xdr:row>
      <xdr:rowOff>75327</xdr:rowOff>
    </xdr:from>
    <xdr:to>
      <xdr:col>26</xdr:col>
      <xdr:colOff>264164</xdr:colOff>
      <xdr:row>13</xdr:row>
      <xdr:rowOff>20010</xdr:rowOff>
    </xdr:to>
    <xdr:sp macro="" textlink="">
      <xdr:nvSpPr>
        <xdr:cNvPr id="33" name="Rectangle: Rounded Corners 32">
          <a:extLst>
            <a:ext uri="{FF2B5EF4-FFF2-40B4-BE49-F238E27FC236}">
              <a16:creationId xmlns:a16="http://schemas.microsoft.com/office/drawing/2014/main" id="{C372D78A-212B-4359-BDD5-E189C78DC17F}"/>
            </a:ext>
          </a:extLst>
        </xdr:cNvPr>
        <xdr:cNvSpPr/>
      </xdr:nvSpPr>
      <xdr:spPr>
        <a:xfrm>
          <a:off x="14795818" y="2095086"/>
          <a:ext cx="1222466" cy="311912"/>
        </a:xfrm>
        <a:prstGeom prst="roundRect">
          <a:avLst/>
        </a:prstGeom>
        <a:solidFill>
          <a:srgbClr val="F47C2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PROFIT</a:t>
          </a:r>
        </a:p>
      </xdr:txBody>
    </xdr:sp>
    <xdr:clientData/>
  </xdr:twoCellAnchor>
  <xdr:twoCellAnchor>
    <xdr:from>
      <xdr:col>12</xdr:col>
      <xdr:colOff>511866</xdr:colOff>
      <xdr:row>27</xdr:row>
      <xdr:rowOff>118534</xdr:rowOff>
    </xdr:from>
    <xdr:to>
      <xdr:col>19</xdr:col>
      <xdr:colOff>38653</xdr:colOff>
      <xdr:row>35</xdr:row>
      <xdr:rowOff>165653</xdr:rowOff>
    </xdr:to>
    <xdr:sp macro="" textlink="">
      <xdr:nvSpPr>
        <xdr:cNvPr id="35" name="Rectangle: Rounded Corners 34">
          <a:extLst>
            <a:ext uri="{FF2B5EF4-FFF2-40B4-BE49-F238E27FC236}">
              <a16:creationId xmlns:a16="http://schemas.microsoft.com/office/drawing/2014/main" id="{C2AA004D-43CC-EE91-29A8-B4A93DF00637}"/>
            </a:ext>
          </a:extLst>
        </xdr:cNvPr>
        <xdr:cNvSpPr/>
      </xdr:nvSpPr>
      <xdr:spPr>
        <a:xfrm>
          <a:off x="7849644" y="4944534"/>
          <a:ext cx="3807157" cy="1477045"/>
        </a:xfrm>
        <a:prstGeom prst="roundRect">
          <a:avLst>
            <a:gd name="adj" fmla="val 36152"/>
          </a:avLst>
        </a:prstGeom>
        <a:solidFill>
          <a:schemeClr val="bg1"/>
        </a:solidFill>
        <a:ln w="53975">
          <a:gradFill flip="none" rotWithShape="1">
            <a:gsLst>
              <a:gs pos="0">
                <a:schemeClr val="accent5">
                  <a:lumMod val="20000"/>
                  <a:lumOff val="80000"/>
                </a:schemeClr>
              </a:gs>
              <a:gs pos="100000">
                <a:schemeClr val="accent1">
                  <a:lumMod val="75000"/>
                </a:schemeClr>
              </a:gs>
            </a:gsLst>
            <a:lin ang="2700000" scaled="1"/>
            <a:tileRect/>
          </a:gradFill>
        </a:ln>
        <a:effectLst>
          <a:outerShdw blurRad="50800" dist="635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PH" sz="1100">
            <a:solidFill>
              <a:schemeClr val="lt1"/>
            </a:solidFill>
            <a:latin typeface="+mn-lt"/>
            <a:ea typeface="+mn-ea"/>
            <a:cs typeface="+mn-cs"/>
          </a:endParaRPr>
        </a:p>
      </xdr:txBody>
    </xdr:sp>
    <xdr:clientData/>
  </xdr:twoCellAnchor>
  <xdr:twoCellAnchor>
    <xdr:from>
      <xdr:col>12</xdr:col>
      <xdr:colOff>498616</xdr:colOff>
      <xdr:row>36</xdr:row>
      <xdr:rowOff>127670</xdr:rowOff>
    </xdr:from>
    <xdr:to>
      <xdr:col>19</xdr:col>
      <xdr:colOff>25403</xdr:colOff>
      <xdr:row>44</xdr:row>
      <xdr:rowOff>174789</xdr:rowOff>
    </xdr:to>
    <xdr:sp macro="" textlink="">
      <xdr:nvSpPr>
        <xdr:cNvPr id="38" name="Rectangle: Rounded Corners 37">
          <a:extLst>
            <a:ext uri="{FF2B5EF4-FFF2-40B4-BE49-F238E27FC236}">
              <a16:creationId xmlns:a16="http://schemas.microsoft.com/office/drawing/2014/main" id="{A01A0C10-FD5B-4E17-94C5-6B8A69FF4675}"/>
            </a:ext>
          </a:extLst>
        </xdr:cNvPr>
        <xdr:cNvSpPr/>
      </xdr:nvSpPr>
      <xdr:spPr>
        <a:xfrm>
          <a:off x="7836394" y="6562337"/>
          <a:ext cx="3807157" cy="1477045"/>
        </a:xfrm>
        <a:prstGeom prst="roundRect">
          <a:avLst>
            <a:gd name="adj" fmla="val 33732"/>
          </a:avLst>
        </a:prstGeom>
        <a:solidFill>
          <a:schemeClr val="bg1"/>
        </a:solidFill>
        <a:ln w="53975">
          <a:gradFill flip="none" rotWithShape="1">
            <a:gsLst>
              <a:gs pos="0">
                <a:schemeClr val="accent5">
                  <a:lumMod val="20000"/>
                  <a:lumOff val="80000"/>
                </a:schemeClr>
              </a:gs>
              <a:gs pos="100000">
                <a:schemeClr val="accent1">
                  <a:lumMod val="75000"/>
                </a:schemeClr>
              </a:gs>
            </a:gsLst>
            <a:lin ang="2700000" scaled="1"/>
            <a:tileRect/>
          </a:gradFill>
        </a:ln>
        <a:effectLst>
          <a:outerShdw blurRad="50800" dist="635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PH" sz="1100">
            <a:solidFill>
              <a:schemeClr val="lt1"/>
            </a:solidFill>
            <a:latin typeface="+mn-lt"/>
            <a:ea typeface="+mn-ea"/>
            <a:cs typeface="+mn-cs"/>
          </a:endParaRPr>
        </a:p>
      </xdr:txBody>
    </xdr:sp>
    <xdr:clientData/>
  </xdr:twoCellAnchor>
  <xdr:twoCellAnchor>
    <xdr:from>
      <xdr:col>19</xdr:col>
      <xdr:colOff>272815</xdr:colOff>
      <xdr:row>27</xdr:row>
      <xdr:rowOff>118534</xdr:rowOff>
    </xdr:from>
    <xdr:to>
      <xdr:col>26</xdr:col>
      <xdr:colOff>528918</xdr:colOff>
      <xdr:row>35</xdr:row>
      <xdr:rowOff>164608</xdr:rowOff>
    </xdr:to>
    <xdr:sp macro="" textlink="">
      <xdr:nvSpPr>
        <xdr:cNvPr id="39" name="Rectangle: Rounded Corners 38">
          <a:extLst>
            <a:ext uri="{FF2B5EF4-FFF2-40B4-BE49-F238E27FC236}">
              <a16:creationId xmlns:a16="http://schemas.microsoft.com/office/drawing/2014/main" id="{23325E10-0413-8CC9-F58D-3576690FA560}"/>
            </a:ext>
          </a:extLst>
        </xdr:cNvPr>
        <xdr:cNvSpPr/>
      </xdr:nvSpPr>
      <xdr:spPr>
        <a:xfrm>
          <a:off x="11885378" y="5047722"/>
          <a:ext cx="4534415" cy="1506574"/>
        </a:xfrm>
        <a:prstGeom prst="roundRect">
          <a:avLst>
            <a:gd name="adj" fmla="val 36369"/>
          </a:avLst>
        </a:prstGeom>
        <a:solidFill>
          <a:schemeClr val="bg1"/>
        </a:solidFill>
        <a:ln w="53975">
          <a:gradFill flip="none" rotWithShape="1">
            <a:gsLst>
              <a:gs pos="0">
                <a:schemeClr val="accent5">
                  <a:lumMod val="20000"/>
                  <a:lumOff val="80000"/>
                </a:schemeClr>
              </a:gs>
              <a:gs pos="100000">
                <a:schemeClr val="accent1">
                  <a:lumMod val="75000"/>
                </a:schemeClr>
              </a:gs>
            </a:gsLst>
            <a:lin ang="2700000" scaled="1"/>
            <a:tileRect/>
          </a:gradFill>
        </a:ln>
        <a:effectLst>
          <a:outerShdw blurRad="50800" dist="635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PH" sz="1100">
            <a:solidFill>
              <a:schemeClr val="lt1"/>
            </a:solidFill>
            <a:latin typeface="+mn-lt"/>
            <a:ea typeface="+mn-ea"/>
            <a:cs typeface="+mn-cs"/>
          </a:endParaRPr>
        </a:p>
      </xdr:txBody>
    </xdr:sp>
    <xdr:clientData/>
  </xdr:twoCellAnchor>
  <xdr:twoCellAnchor>
    <xdr:from>
      <xdr:col>1</xdr:col>
      <xdr:colOff>407616</xdr:colOff>
      <xdr:row>8</xdr:row>
      <xdr:rowOff>52682</xdr:rowOff>
    </xdr:from>
    <xdr:to>
      <xdr:col>5</xdr:col>
      <xdr:colOff>34018</xdr:colOff>
      <xdr:row>12</xdr:row>
      <xdr:rowOff>58673</xdr:rowOff>
    </xdr:to>
    <xdr:sp macro="" textlink="">
      <xdr:nvSpPr>
        <xdr:cNvPr id="40" name="TextBox 39">
          <a:extLst>
            <a:ext uri="{FF2B5EF4-FFF2-40B4-BE49-F238E27FC236}">
              <a16:creationId xmlns:a16="http://schemas.microsoft.com/office/drawing/2014/main" id="{D75B04AB-57DF-276D-10FE-71A10A16199D}"/>
            </a:ext>
          </a:extLst>
        </xdr:cNvPr>
        <xdr:cNvSpPr txBox="1"/>
      </xdr:nvSpPr>
      <xdr:spPr>
        <a:xfrm>
          <a:off x="1023701" y="1479405"/>
          <a:ext cx="2090743" cy="719353"/>
        </a:xfrm>
        <a:prstGeom prst="roundRect">
          <a:avLst/>
        </a:prstGeom>
        <a:solidFill>
          <a:sysClr val="window" lastClr="FFFFFF"/>
        </a:solidFill>
        <a:ln w="53975">
          <a:gradFill flip="none" rotWithShape="1">
            <a:gsLst>
              <a:gs pos="0">
                <a:srgbClr val="C00000"/>
              </a:gs>
              <a:gs pos="100000">
                <a:schemeClr val="accent1">
                  <a:lumMod val="75000"/>
                </a:schemeClr>
              </a:gs>
            </a:gsLst>
            <a:lin ang="0" scaled="1"/>
            <a:tileRect/>
          </a:gradFill>
        </a:ln>
        <a:effectLst>
          <a:innerShdw dist="63500" dir="2700000">
            <a:prstClr val="black">
              <a:alpha val="50000"/>
            </a:prstClr>
          </a:inn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1600" b="1" baseline="0">
              <a:gradFill>
                <a:gsLst>
                  <a:gs pos="0">
                    <a:srgbClr val="C00000"/>
                  </a:gs>
                  <a:gs pos="100000">
                    <a:schemeClr val="accent1">
                      <a:lumMod val="75000"/>
                    </a:schemeClr>
                  </a:gs>
                </a:gsLst>
                <a:lin ang="0" scaled="1"/>
              </a:gradFill>
            </a:rPr>
            <a:t>SUPERSTORE </a:t>
          </a:r>
        </a:p>
        <a:p>
          <a:pPr algn="ctr"/>
          <a:r>
            <a:rPr lang="en-PH" sz="1600" b="1" baseline="0">
              <a:gradFill>
                <a:gsLst>
                  <a:gs pos="0">
                    <a:srgbClr val="C00000"/>
                  </a:gs>
                  <a:gs pos="100000">
                    <a:schemeClr val="accent1">
                      <a:lumMod val="75000"/>
                    </a:schemeClr>
                  </a:gs>
                </a:gsLst>
                <a:lin ang="0" scaled="1"/>
              </a:gradFill>
            </a:rPr>
            <a:t>SALES DASHBOARD</a:t>
          </a:r>
        </a:p>
      </xdr:txBody>
    </xdr:sp>
    <xdr:clientData/>
  </xdr:twoCellAnchor>
  <xdr:twoCellAnchor editAs="oneCell">
    <xdr:from>
      <xdr:col>1</xdr:col>
      <xdr:colOff>545020</xdr:colOff>
      <xdr:row>4</xdr:row>
      <xdr:rowOff>8283</xdr:rowOff>
    </xdr:from>
    <xdr:to>
      <xdr:col>4</xdr:col>
      <xdr:colOff>506215</xdr:colOff>
      <xdr:row>7</xdr:row>
      <xdr:rowOff>91109</xdr:rowOff>
    </xdr:to>
    <xdr:pic>
      <xdr:nvPicPr>
        <xdr:cNvPr id="41" name="Picture 40">
          <a:extLst>
            <a:ext uri="{FF2B5EF4-FFF2-40B4-BE49-F238E27FC236}">
              <a16:creationId xmlns:a16="http://schemas.microsoft.com/office/drawing/2014/main" id="{1906CE11-995C-E31C-6B68-503A87A5A277}"/>
            </a:ext>
          </a:extLst>
        </xdr:cNvPr>
        <xdr:cNvPicPr>
          <a:picLocks noChangeAspect="1"/>
        </xdr:cNvPicPr>
      </xdr:nvPicPr>
      <xdr:blipFill rotWithShape="1">
        <a:blip xmlns:r="http://schemas.openxmlformats.org/officeDocument/2006/relationships" r:embed="rId4"/>
        <a:srcRect t="34983" b="31268"/>
        <a:stretch/>
      </xdr:blipFill>
      <xdr:spPr>
        <a:xfrm>
          <a:off x="1154620" y="719483"/>
          <a:ext cx="1789995" cy="616226"/>
        </a:xfrm>
        <a:prstGeom prst="ellipse">
          <a:avLst/>
        </a:prstGeom>
        <a:solidFill>
          <a:schemeClr val="bg1"/>
        </a:solidFill>
        <a:ln w="25400">
          <a:gradFill flip="none" rotWithShape="1">
            <a:gsLst>
              <a:gs pos="0">
                <a:srgbClr val="C00000"/>
              </a:gs>
              <a:gs pos="100000">
                <a:schemeClr val="accent1">
                  <a:lumMod val="75000"/>
                </a:schemeClr>
              </a:gs>
            </a:gsLst>
            <a:lin ang="0" scaled="1"/>
            <a:tileRect/>
          </a:gradFill>
        </a:ln>
        <a:effectLst/>
        <a:scene3d>
          <a:camera prst="orthographicFront"/>
          <a:lightRig rig="threePt" dir="t"/>
        </a:scene3d>
        <a:sp3d>
          <a:bevelT/>
        </a:sp3d>
      </xdr:spPr>
    </xdr:pic>
    <xdr:clientData/>
  </xdr:twoCellAnchor>
  <xdr:twoCellAnchor>
    <xdr:from>
      <xdr:col>1</xdr:col>
      <xdr:colOff>344466</xdr:colOff>
      <xdr:row>12</xdr:row>
      <xdr:rowOff>175754</xdr:rowOff>
    </xdr:from>
    <xdr:to>
      <xdr:col>5</xdr:col>
      <xdr:colOff>83459</xdr:colOff>
      <xdr:row>16</xdr:row>
      <xdr:rowOff>54427</xdr:rowOff>
    </xdr:to>
    <xdr:sp macro="" textlink="">
      <xdr:nvSpPr>
        <xdr:cNvPr id="42" name="TextBox 41">
          <a:extLst>
            <a:ext uri="{FF2B5EF4-FFF2-40B4-BE49-F238E27FC236}">
              <a16:creationId xmlns:a16="http://schemas.microsoft.com/office/drawing/2014/main" id="{C82434CB-7C93-81C3-EDD8-AA806A8B3DCE}"/>
            </a:ext>
          </a:extLst>
        </xdr:cNvPr>
        <xdr:cNvSpPr txBox="1"/>
      </xdr:nvSpPr>
      <xdr:spPr>
        <a:xfrm>
          <a:off x="954066" y="2309354"/>
          <a:ext cx="2177393" cy="589873"/>
        </a:xfrm>
        <a:prstGeom prst="roundRect">
          <a:avLst/>
        </a:prstGeom>
        <a:noFill/>
        <a:ln w="53975">
          <a:noFill/>
        </a:ln>
        <a:effectLst>
          <a:innerShdw dist="63500" dir="2700000">
            <a:prstClr val="black">
              <a:alpha val="50000"/>
            </a:prstClr>
          </a:inn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PH" sz="1200" b="1" i="1" baseline="0">
              <a:gradFill>
                <a:gsLst>
                  <a:gs pos="0">
                    <a:srgbClr val="C00000"/>
                  </a:gs>
                  <a:gs pos="100000">
                    <a:schemeClr val="accent1">
                      <a:lumMod val="75000"/>
                    </a:schemeClr>
                  </a:gs>
                </a:gsLst>
                <a:lin ang="0" scaled="1"/>
              </a:gradFill>
              <a:latin typeface="+mn-lt"/>
              <a:ea typeface="+mn-ea"/>
              <a:cs typeface="+mn-cs"/>
            </a:rPr>
            <a:t>HOW DOES OUR PERFORMNACE LOOK LIKE?</a:t>
          </a:r>
        </a:p>
      </xdr:txBody>
    </xdr:sp>
    <xdr:clientData/>
  </xdr:twoCellAnchor>
  <xdr:twoCellAnchor>
    <xdr:from>
      <xdr:col>2</xdr:col>
      <xdr:colOff>178051</xdr:colOff>
      <xdr:row>16</xdr:row>
      <xdr:rowOff>150024</xdr:rowOff>
    </xdr:from>
    <xdr:to>
      <xdr:col>4</xdr:col>
      <xdr:colOff>263583</xdr:colOff>
      <xdr:row>25</xdr:row>
      <xdr:rowOff>87468</xdr:rowOff>
    </xdr:to>
    <xdr:grpSp>
      <xdr:nvGrpSpPr>
        <xdr:cNvPr id="52" name="Group 51">
          <a:extLst>
            <a:ext uri="{FF2B5EF4-FFF2-40B4-BE49-F238E27FC236}">
              <a16:creationId xmlns:a16="http://schemas.microsoft.com/office/drawing/2014/main" id="{9C41020C-9BE4-0D1B-141D-FD6C5948C724}"/>
            </a:ext>
          </a:extLst>
        </xdr:cNvPr>
        <xdr:cNvGrpSpPr/>
      </xdr:nvGrpSpPr>
      <xdr:grpSpPr>
        <a:xfrm>
          <a:off x="1397251" y="2994824"/>
          <a:ext cx="1304732" cy="1537644"/>
          <a:chOff x="1127448" y="3095005"/>
          <a:chExt cx="1298511" cy="1616954"/>
        </a:xfrm>
      </xdr:grpSpPr>
      <xdr:sp macro="" textlink="">
        <xdr:nvSpPr>
          <xdr:cNvPr id="43" name="TextBox 42">
            <a:extLst>
              <a:ext uri="{FF2B5EF4-FFF2-40B4-BE49-F238E27FC236}">
                <a16:creationId xmlns:a16="http://schemas.microsoft.com/office/drawing/2014/main" id="{35EDFC03-1BB6-F0A6-3BD0-E5C6031802E2}"/>
              </a:ext>
            </a:extLst>
          </xdr:cNvPr>
          <xdr:cNvSpPr txBox="1"/>
        </xdr:nvSpPr>
        <xdr:spPr>
          <a:xfrm>
            <a:off x="1127448" y="3095005"/>
            <a:ext cx="1298511" cy="1616954"/>
          </a:xfrm>
          <a:prstGeom prst="roundRect">
            <a:avLst>
              <a:gd name="adj" fmla="val 9687"/>
            </a:avLst>
          </a:prstGeom>
          <a:solidFill>
            <a:sysClr val="window" lastClr="FFFFFF"/>
          </a:solidFill>
          <a:ln w="53975">
            <a:gradFill flip="none" rotWithShape="1">
              <a:gsLst>
                <a:gs pos="0">
                  <a:srgbClr val="C00000"/>
                </a:gs>
                <a:gs pos="100000">
                  <a:schemeClr val="accent1">
                    <a:lumMod val="75000"/>
                  </a:schemeClr>
                </a:gs>
              </a:gsLst>
              <a:lin ang="0" scaled="1"/>
              <a:tileRect/>
            </a:grad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PH" sz="1600" b="1" baseline="0">
              <a:gradFill>
                <a:gsLst>
                  <a:gs pos="0">
                    <a:srgbClr val="C00000"/>
                  </a:gs>
                  <a:gs pos="100000">
                    <a:schemeClr val="accent1">
                      <a:lumMod val="75000"/>
                    </a:schemeClr>
                  </a:gs>
                </a:gsLst>
                <a:lin ang="0" scaled="1"/>
              </a:gradFill>
            </a:endParaRPr>
          </a:p>
        </xdr:txBody>
      </xdr:sp>
      <mc:AlternateContent xmlns:mc="http://schemas.openxmlformats.org/markup-compatibility/2006" xmlns:a14="http://schemas.microsoft.com/office/drawing/2010/main">
        <mc:Choice Requires="a14">
          <xdr:graphicFrame macro="">
            <xdr:nvGraphicFramePr>
              <xdr:cNvPr id="3" name="Order.Year">
                <a:extLst>
                  <a:ext uri="{FF2B5EF4-FFF2-40B4-BE49-F238E27FC236}">
                    <a16:creationId xmlns:a16="http://schemas.microsoft.com/office/drawing/2014/main" id="{49076F10-7318-4778-9035-77313EB85B74}"/>
                  </a:ext>
                </a:extLst>
              </xdr:cNvPr>
              <xdr:cNvGraphicFramePr/>
            </xdr:nvGraphicFramePr>
            <xdr:xfrm>
              <a:off x="1221635" y="3169624"/>
              <a:ext cx="1149895" cy="1472356"/>
            </xdr:xfrm>
            <a:graphic>
              <a:graphicData uri="http://schemas.microsoft.com/office/drawing/2010/slicer">
                <sle:slicer xmlns:sle="http://schemas.microsoft.com/office/drawing/2010/slicer" name="Order.Year"/>
              </a:graphicData>
            </a:graphic>
          </xdr:graphicFrame>
        </mc:Choice>
        <mc:Fallback xmlns="">
          <xdr:sp macro="" textlink="">
            <xdr:nvSpPr>
              <xdr:cNvPr id="0" name=""/>
              <xdr:cNvSpPr>
                <a:spLocks noTextEdit="1"/>
              </xdr:cNvSpPr>
            </xdr:nvSpPr>
            <xdr:spPr>
              <a:xfrm>
                <a:off x="1491889" y="3065783"/>
                <a:ext cx="1155404" cy="1400138"/>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fLocksWithSheet="0"/>
  </xdr:twoCellAnchor>
  <xdr:twoCellAnchor>
    <xdr:from>
      <xdr:col>2</xdr:col>
      <xdr:colOff>58709</xdr:colOff>
      <xdr:row>26</xdr:row>
      <xdr:rowOff>83554</xdr:rowOff>
    </xdr:from>
    <xdr:to>
      <xdr:col>4</xdr:col>
      <xdr:colOff>382925</xdr:colOff>
      <xdr:row>35</xdr:row>
      <xdr:rowOff>4951</xdr:rowOff>
    </xdr:to>
    <xdr:grpSp>
      <xdr:nvGrpSpPr>
        <xdr:cNvPr id="51" name="Group 50">
          <a:extLst>
            <a:ext uri="{FF2B5EF4-FFF2-40B4-BE49-F238E27FC236}">
              <a16:creationId xmlns:a16="http://schemas.microsoft.com/office/drawing/2014/main" id="{2B7480EF-3D16-6225-BAC6-C2E8C5BF52A1}"/>
            </a:ext>
          </a:extLst>
        </xdr:cNvPr>
        <xdr:cNvGrpSpPr/>
      </xdr:nvGrpSpPr>
      <xdr:grpSpPr>
        <a:xfrm>
          <a:off x="1277909" y="4706354"/>
          <a:ext cx="1543416" cy="1521597"/>
          <a:chOff x="1143000" y="4937449"/>
          <a:chExt cx="1531776" cy="1593980"/>
        </a:xfrm>
      </xdr:grpSpPr>
      <xdr:sp macro="" textlink="">
        <xdr:nvSpPr>
          <xdr:cNvPr id="47" name="TextBox 46">
            <a:extLst>
              <a:ext uri="{FF2B5EF4-FFF2-40B4-BE49-F238E27FC236}">
                <a16:creationId xmlns:a16="http://schemas.microsoft.com/office/drawing/2014/main" id="{6056ECB3-95AA-9723-6482-A93306BAEFC2}"/>
              </a:ext>
            </a:extLst>
          </xdr:cNvPr>
          <xdr:cNvSpPr txBox="1"/>
        </xdr:nvSpPr>
        <xdr:spPr>
          <a:xfrm>
            <a:off x="1143000" y="4937449"/>
            <a:ext cx="1531776" cy="1593980"/>
          </a:xfrm>
          <a:prstGeom prst="roundRect">
            <a:avLst>
              <a:gd name="adj" fmla="val 9687"/>
            </a:avLst>
          </a:prstGeom>
          <a:solidFill>
            <a:sysClr val="window" lastClr="FFFFFF"/>
          </a:solidFill>
          <a:ln w="53975">
            <a:gradFill flip="none" rotWithShape="1">
              <a:gsLst>
                <a:gs pos="0">
                  <a:srgbClr val="C00000"/>
                </a:gs>
                <a:gs pos="100000">
                  <a:schemeClr val="accent1">
                    <a:lumMod val="75000"/>
                  </a:schemeClr>
                </a:gs>
              </a:gsLst>
              <a:lin ang="0" scaled="1"/>
              <a:tileRect/>
            </a:grad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PH" sz="1600" b="1" baseline="0">
              <a:gradFill>
                <a:gsLst>
                  <a:gs pos="0">
                    <a:srgbClr val="C00000"/>
                  </a:gs>
                  <a:gs pos="100000">
                    <a:schemeClr val="accent1">
                      <a:lumMod val="75000"/>
                    </a:schemeClr>
                  </a:gs>
                </a:gsLst>
                <a:lin ang="0" scaled="1"/>
              </a:gradFill>
            </a:endParaRPr>
          </a:p>
        </xdr:txBody>
      </xdr:sp>
      <mc:AlternateContent xmlns:mc="http://schemas.openxmlformats.org/markup-compatibility/2006" xmlns:a14="http://schemas.microsoft.com/office/drawing/2010/main">
        <mc:Choice Requires="a14">
          <xdr:graphicFrame macro="">
            <xdr:nvGraphicFramePr>
              <xdr:cNvPr id="12" name="Region">
                <a:extLst>
                  <a:ext uri="{FF2B5EF4-FFF2-40B4-BE49-F238E27FC236}">
                    <a16:creationId xmlns:a16="http://schemas.microsoft.com/office/drawing/2014/main" id="{96CF29AB-9628-4184-982E-682D939BBA1B}"/>
                  </a:ext>
                </a:extLst>
              </xdr:cNvPr>
              <xdr:cNvGraphicFramePr/>
            </xdr:nvGraphicFramePr>
            <xdr:xfrm>
              <a:off x="1222618" y="4997348"/>
              <a:ext cx="1372540" cy="1474182"/>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58132" y="4763533"/>
                <a:ext cx="1382970" cy="1407239"/>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fLocksWithSheet="0"/>
  </xdr:twoCellAnchor>
  <xdr:twoCellAnchor>
    <xdr:from>
      <xdr:col>1</xdr:col>
      <xdr:colOff>577313</xdr:colOff>
      <xdr:row>36</xdr:row>
      <xdr:rowOff>1035</xdr:rowOff>
    </xdr:from>
    <xdr:to>
      <xdr:col>4</xdr:col>
      <xdr:colOff>476231</xdr:colOff>
      <xdr:row>43</xdr:row>
      <xdr:rowOff>77754</xdr:rowOff>
    </xdr:to>
    <xdr:grpSp>
      <xdr:nvGrpSpPr>
        <xdr:cNvPr id="53" name="Group 52">
          <a:extLst>
            <a:ext uri="{FF2B5EF4-FFF2-40B4-BE49-F238E27FC236}">
              <a16:creationId xmlns:a16="http://schemas.microsoft.com/office/drawing/2014/main" id="{89E422C2-25B6-C0F5-77F4-30AC233BFDDE}"/>
            </a:ext>
          </a:extLst>
        </xdr:cNvPr>
        <xdr:cNvGrpSpPr/>
      </xdr:nvGrpSpPr>
      <xdr:grpSpPr>
        <a:xfrm>
          <a:off x="1186913" y="6401835"/>
          <a:ext cx="1727718" cy="1321319"/>
          <a:chOff x="1073019" y="6710264"/>
          <a:chExt cx="1718387" cy="1391817"/>
        </a:xfrm>
      </xdr:grpSpPr>
      <xdr:sp macro="" textlink="">
        <xdr:nvSpPr>
          <xdr:cNvPr id="50" name="TextBox 49">
            <a:extLst>
              <a:ext uri="{FF2B5EF4-FFF2-40B4-BE49-F238E27FC236}">
                <a16:creationId xmlns:a16="http://schemas.microsoft.com/office/drawing/2014/main" id="{7E865779-51BF-FC9E-7201-6E82D6273B15}"/>
              </a:ext>
            </a:extLst>
          </xdr:cNvPr>
          <xdr:cNvSpPr txBox="1"/>
        </xdr:nvSpPr>
        <xdr:spPr>
          <a:xfrm>
            <a:off x="1073019" y="6710264"/>
            <a:ext cx="1718387" cy="1391817"/>
          </a:xfrm>
          <a:prstGeom prst="roundRect">
            <a:avLst>
              <a:gd name="adj" fmla="val 9687"/>
            </a:avLst>
          </a:prstGeom>
          <a:solidFill>
            <a:sysClr val="window" lastClr="FFFFFF"/>
          </a:solidFill>
          <a:ln w="53975">
            <a:gradFill flip="none" rotWithShape="1">
              <a:gsLst>
                <a:gs pos="0">
                  <a:srgbClr val="C00000"/>
                </a:gs>
                <a:gs pos="100000">
                  <a:schemeClr val="accent1">
                    <a:lumMod val="75000"/>
                  </a:schemeClr>
                </a:gs>
              </a:gsLst>
              <a:lin ang="0" scaled="1"/>
              <a:tileRect/>
            </a:grad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PH" sz="1600" b="1" baseline="0">
              <a:gradFill>
                <a:gsLst>
                  <a:gs pos="0">
                    <a:srgbClr val="C00000"/>
                  </a:gs>
                  <a:gs pos="100000">
                    <a:schemeClr val="accent1">
                      <a:lumMod val="75000"/>
                    </a:schemeClr>
                  </a:gs>
                </a:gsLst>
                <a:lin ang="0" scaled="1"/>
              </a:gradFill>
            </a:endParaRPr>
          </a:p>
        </xdr:txBody>
      </xdr:sp>
      <mc:AlternateContent xmlns:mc="http://schemas.openxmlformats.org/markup-compatibility/2006" xmlns:a14="http://schemas.microsoft.com/office/drawing/2010/main">
        <mc:Choice Requires="a14">
          <xdr:graphicFrame macro="">
            <xdr:nvGraphicFramePr>
              <xdr:cNvPr id="28" name="Category">
                <a:extLst>
                  <a:ext uri="{FF2B5EF4-FFF2-40B4-BE49-F238E27FC236}">
                    <a16:creationId xmlns:a16="http://schemas.microsoft.com/office/drawing/2014/main" id="{68EBA793-49F1-418F-9D92-09BBEB1A980C}"/>
                  </a:ext>
                </a:extLst>
              </xdr:cNvPr>
              <xdr:cNvGraphicFramePr/>
            </xdr:nvGraphicFramePr>
            <xdr:xfrm>
              <a:off x="1141061" y="6774838"/>
              <a:ext cx="1588143" cy="1265039"/>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55324" y="6463138"/>
                <a:ext cx="1596767" cy="1200963"/>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fLocksWithSheet="0"/>
  </xdr:twoCellAnchor>
  <xdr:twoCellAnchor>
    <xdr:from>
      <xdr:col>8</xdr:col>
      <xdr:colOff>543477</xdr:colOff>
      <xdr:row>3</xdr:row>
      <xdr:rowOff>172014</xdr:rowOff>
    </xdr:from>
    <xdr:to>
      <xdr:col>8</xdr:col>
      <xdr:colOff>543477</xdr:colOff>
      <xdr:row>8</xdr:row>
      <xdr:rowOff>34197</xdr:rowOff>
    </xdr:to>
    <xdr:cxnSp macro="">
      <xdr:nvCxnSpPr>
        <xdr:cNvPr id="37" name="Straight Connector 36">
          <a:extLst>
            <a:ext uri="{FF2B5EF4-FFF2-40B4-BE49-F238E27FC236}">
              <a16:creationId xmlns:a16="http://schemas.microsoft.com/office/drawing/2014/main" id="{FA24B4D2-F883-9B3C-6737-91C8C7DB6F92}"/>
            </a:ext>
          </a:extLst>
        </xdr:cNvPr>
        <xdr:cNvCxnSpPr/>
      </xdr:nvCxnSpPr>
      <xdr:spPr>
        <a:xfrm>
          <a:off x="5420277" y="705414"/>
          <a:ext cx="0" cy="751183"/>
        </a:xfrm>
        <a:prstGeom prst="line">
          <a:avLst/>
        </a:prstGeom>
        <a:solidFill>
          <a:sysClr val="window" lastClr="FFFFFF"/>
        </a:solidFill>
        <a:ln w="53975">
          <a:gradFill flip="none" rotWithShape="1">
            <a:gsLst>
              <a:gs pos="0">
                <a:srgbClr val="C00000"/>
              </a:gs>
              <a:gs pos="100000">
                <a:schemeClr val="accent1">
                  <a:lumMod val="75000"/>
                </a:schemeClr>
              </a:gs>
            </a:gsLst>
            <a:lin ang="5400000" scaled="1"/>
            <a:tileRect/>
          </a:gradFill>
        </a:ln>
        <a:effectLst>
          <a:innerShdw dist="63500" dir="2700000">
            <a:prstClr val="black">
              <a:alpha val="50000"/>
            </a:prstClr>
          </a:innerShdw>
        </a:effectLst>
      </xdr:spPr>
      <xdr:style>
        <a:lnRef idx="0">
          <a:scrgbClr r="0" g="0" b="0"/>
        </a:lnRef>
        <a:fillRef idx="0">
          <a:scrgbClr r="0" g="0" b="0"/>
        </a:fillRef>
        <a:effectRef idx="0">
          <a:scrgbClr r="0" g="0" b="0"/>
        </a:effectRef>
        <a:fontRef idx="minor">
          <a:schemeClr val="dk1"/>
        </a:fontRef>
      </xdr:style>
    </xdr:cxnSp>
    <xdr:clientData/>
  </xdr:twoCellAnchor>
  <xdr:twoCellAnchor>
    <xdr:from>
      <xdr:col>11</xdr:col>
      <xdr:colOff>39291</xdr:colOff>
      <xdr:row>3</xdr:row>
      <xdr:rowOff>172014</xdr:rowOff>
    </xdr:from>
    <xdr:to>
      <xdr:col>11</xdr:col>
      <xdr:colOff>39291</xdr:colOff>
      <xdr:row>8</xdr:row>
      <xdr:rowOff>34197</xdr:rowOff>
    </xdr:to>
    <xdr:cxnSp macro="">
      <xdr:nvCxnSpPr>
        <xdr:cNvPr id="46" name="Straight Connector 45">
          <a:extLst>
            <a:ext uri="{FF2B5EF4-FFF2-40B4-BE49-F238E27FC236}">
              <a16:creationId xmlns:a16="http://schemas.microsoft.com/office/drawing/2014/main" id="{4E912953-96BE-11F7-FE26-7BFDE7E03A16}"/>
            </a:ext>
          </a:extLst>
        </xdr:cNvPr>
        <xdr:cNvCxnSpPr/>
      </xdr:nvCxnSpPr>
      <xdr:spPr>
        <a:xfrm>
          <a:off x="6744891" y="705414"/>
          <a:ext cx="0" cy="751183"/>
        </a:xfrm>
        <a:prstGeom prst="line">
          <a:avLst/>
        </a:prstGeom>
        <a:solidFill>
          <a:sysClr val="window" lastClr="FFFFFF"/>
        </a:solidFill>
        <a:ln w="53975">
          <a:gradFill flip="none" rotWithShape="1">
            <a:gsLst>
              <a:gs pos="0">
                <a:srgbClr val="C00000"/>
              </a:gs>
              <a:gs pos="100000">
                <a:schemeClr val="accent1">
                  <a:lumMod val="75000"/>
                </a:schemeClr>
              </a:gs>
            </a:gsLst>
            <a:lin ang="5400000" scaled="1"/>
            <a:tileRect/>
          </a:gradFill>
        </a:ln>
        <a:effectLst>
          <a:innerShdw dist="63500" dir="2700000">
            <a:prstClr val="black">
              <a:alpha val="50000"/>
            </a:prstClr>
          </a:innerShdw>
        </a:effectLst>
      </xdr:spPr>
      <xdr:style>
        <a:lnRef idx="0">
          <a:scrgbClr r="0" g="0" b="0"/>
        </a:lnRef>
        <a:fillRef idx="0">
          <a:scrgbClr r="0" g="0" b="0"/>
        </a:fillRef>
        <a:effectRef idx="0">
          <a:scrgbClr r="0" g="0" b="0"/>
        </a:effectRef>
        <a:fontRef idx="minor">
          <a:schemeClr val="dk1"/>
        </a:fontRef>
      </xdr:style>
    </xdr:cxnSp>
    <xdr:clientData/>
  </xdr:twoCellAnchor>
  <xdr:twoCellAnchor>
    <xdr:from>
      <xdr:col>13</xdr:col>
      <xdr:colOff>194007</xdr:colOff>
      <xdr:row>3</xdr:row>
      <xdr:rowOff>172014</xdr:rowOff>
    </xdr:from>
    <xdr:to>
      <xdr:col>13</xdr:col>
      <xdr:colOff>194007</xdr:colOff>
      <xdr:row>8</xdr:row>
      <xdr:rowOff>34197</xdr:rowOff>
    </xdr:to>
    <xdr:cxnSp macro="">
      <xdr:nvCxnSpPr>
        <xdr:cNvPr id="48" name="Straight Connector 47">
          <a:extLst>
            <a:ext uri="{FF2B5EF4-FFF2-40B4-BE49-F238E27FC236}">
              <a16:creationId xmlns:a16="http://schemas.microsoft.com/office/drawing/2014/main" id="{1DD1ED66-2A81-F0A6-BB1E-D671354D6F3A}"/>
            </a:ext>
          </a:extLst>
        </xdr:cNvPr>
        <xdr:cNvCxnSpPr/>
      </xdr:nvCxnSpPr>
      <xdr:spPr>
        <a:xfrm>
          <a:off x="8118807" y="705414"/>
          <a:ext cx="0" cy="751183"/>
        </a:xfrm>
        <a:prstGeom prst="line">
          <a:avLst/>
        </a:prstGeom>
        <a:solidFill>
          <a:sysClr val="window" lastClr="FFFFFF"/>
        </a:solidFill>
        <a:ln w="53975">
          <a:gradFill flip="none" rotWithShape="1">
            <a:gsLst>
              <a:gs pos="0">
                <a:srgbClr val="C00000"/>
              </a:gs>
              <a:gs pos="100000">
                <a:schemeClr val="accent1">
                  <a:lumMod val="75000"/>
                </a:schemeClr>
              </a:gs>
            </a:gsLst>
            <a:lin ang="5400000" scaled="1"/>
            <a:tileRect/>
          </a:gradFill>
        </a:ln>
        <a:effectLst>
          <a:innerShdw dist="63500" dir="2700000">
            <a:prstClr val="black">
              <a:alpha val="50000"/>
            </a:prstClr>
          </a:innerShdw>
        </a:effectLst>
      </xdr:spPr>
      <xdr:style>
        <a:lnRef idx="0">
          <a:scrgbClr r="0" g="0" b="0"/>
        </a:lnRef>
        <a:fillRef idx="0">
          <a:scrgbClr r="0" g="0" b="0"/>
        </a:fillRef>
        <a:effectRef idx="0">
          <a:scrgbClr r="0" g="0" b="0"/>
        </a:effectRef>
        <a:fontRef idx="minor">
          <a:schemeClr val="dk1"/>
        </a:fontRef>
      </xdr:style>
    </xdr:cxnSp>
    <xdr:clientData/>
  </xdr:twoCellAnchor>
  <xdr:twoCellAnchor>
    <xdr:from>
      <xdr:col>16</xdr:col>
      <xdr:colOff>119064</xdr:colOff>
      <xdr:row>3</xdr:row>
      <xdr:rowOff>161371</xdr:rowOff>
    </xdr:from>
    <xdr:to>
      <xdr:col>18</xdr:col>
      <xdr:colOff>277616</xdr:colOff>
      <xdr:row>8</xdr:row>
      <xdr:rowOff>52249</xdr:rowOff>
    </xdr:to>
    <xdr:grpSp>
      <xdr:nvGrpSpPr>
        <xdr:cNvPr id="97" name="Group 96">
          <a:extLst>
            <a:ext uri="{FF2B5EF4-FFF2-40B4-BE49-F238E27FC236}">
              <a16:creationId xmlns:a16="http://schemas.microsoft.com/office/drawing/2014/main" id="{F40B3811-46EB-8C82-0292-5D58D1F8B214}"/>
            </a:ext>
          </a:extLst>
        </xdr:cNvPr>
        <xdr:cNvGrpSpPr/>
      </xdr:nvGrpSpPr>
      <xdr:grpSpPr>
        <a:xfrm>
          <a:off x="9872664" y="694771"/>
          <a:ext cx="1377752" cy="779878"/>
          <a:chOff x="10064606" y="699253"/>
          <a:chExt cx="1377752" cy="787349"/>
        </a:xfrm>
      </xdr:grpSpPr>
      <xdr:sp macro="" textlink="Analysis!$L$17">
        <xdr:nvSpPr>
          <xdr:cNvPr id="59" name="TextBox 58">
            <a:extLst>
              <a:ext uri="{FF2B5EF4-FFF2-40B4-BE49-F238E27FC236}">
                <a16:creationId xmlns:a16="http://schemas.microsoft.com/office/drawing/2014/main" id="{E54C63AA-5322-46EA-BE46-37C95D9E85FC}"/>
              </a:ext>
            </a:extLst>
          </xdr:cNvPr>
          <xdr:cNvSpPr txBox="1"/>
        </xdr:nvSpPr>
        <xdr:spPr>
          <a:xfrm>
            <a:off x="10064606" y="699253"/>
            <a:ext cx="1377752" cy="4734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8FA3C720-CA81-4EE2-9339-3BF659EA7795}" type="TxLink">
              <a:rPr lang="en-US" sz="2000" b="1" i="0" u="none" strike="noStrike">
                <a:solidFill>
                  <a:srgbClr val="FF0000"/>
                </a:solidFill>
                <a:latin typeface="Calibri"/>
                <a:ea typeface="Calibri"/>
                <a:cs typeface="Calibri"/>
              </a:rPr>
              <a:pPr marL="0" indent="0" algn="ctr"/>
              <a:t>3.96 DAYS</a:t>
            </a:fld>
            <a:endParaRPr lang="en-PH" sz="2000" b="1" i="0" u="none" strike="noStrike">
              <a:solidFill>
                <a:srgbClr val="FF0000"/>
              </a:solidFill>
              <a:latin typeface="Calibri"/>
              <a:ea typeface="Calibri"/>
              <a:cs typeface="Calibri"/>
            </a:endParaRPr>
          </a:p>
        </xdr:txBody>
      </xdr:sp>
      <xdr:sp macro="" textlink="">
        <xdr:nvSpPr>
          <xdr:cNvPr id="60" name="TextBox 59">
            <a:extLst>
              <a:ext uri="{FF2B5EF4-FFF2-40B4-BE49-F238E27FC236}">
                <a16:creationId xmlns:a16="http://schemas.microsoft.com/office/drawing/2014/main" id="{DF9E80EA-3D62-4C25-A682-8A301027D8DB}"/>
              </a:ext>
            </a:extLst>
          </xdr:cNvPr>
          <xdr:cNvSpPr txBox="1"/>
        </xdr:nvSpPr>
        <xdr:spPr>
          <a:xfrm>
            <a:off x="10121795" y="960836"/>
            <a:ext cx="1302687" cy="5257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1" i="1" u="none" strike="noStrike">
                <a:solidFill>
                  <a:schemeClr val="accent1">
                    <a:lumMod val="50000"/>
                  </a:schemeClr>
                </a:solidFill>
                <a:latin typeface="+mj-lt"/>
                <a:ea typeface="Calibri"/>
                <a:cs typeface="Calibri"/>
              </a:rPr>
              <a:t>Average Duration of Order Delivery</a:t>
            </a:r>
          </a:p>
        </xdr:txBody>
      </xdr:sp>
    </xdr:grpSp>
    <xdr:clientData/>
  </xdr:twoCellAnchor>
  <xdr:twoCellAnchor>
    <xdr:from>
      <xdr:col>18</xdr:col>
      <xdr:colOff>372149</xdr:colOff>
      <xdr:row>3</xdr:row>
      <xdr:rowOff>172014</xdr:rowOff>
    </xdr:from>
    <xdr:to>
      <xdr:col>18</xdr:col>
      <xdr:colOff>372149</xdr:colOff>
      <xdr:row>8</xdr:row>
      <xdr:rowOff>34197</xdr:rowOff>
    </xdr:to>
    <xdr:cxnSp macro="">
      <xdr:nvCxnSpPr>
        <xdr:cNvPr id="61" name="Straight Connector 60">
          <a:extLst>
            <a:ext uri="{FF2B5EF4-FFF2-40B4-BE49-F238E27FC236}">
              <a16:creationId xmlns:a16="http://schemas.microsoft.com/office/drawing/2014/main" id="{8731B020-D5DD-44FB-6B69-F6374CAB196E}"/>
            </a:ext>
          </a:extLst>
        </xdr:cNvPr>
        <xdr:cNvCxnSpPr/>
      </xdr:nvCxnSpPr>
      <xdr:spPr>
        <a:xfrm>
          <a:off x="11344949" y="705414"/>
          <a:ext cx="0" cy="751183"/>
        </a:xfrm>
        <a:prstGeom prst="line">
          <a:avLst/>
        </a:prstGeom>
        <a:solidFill>
          <a:sysClr val="window" lastClr="FFFFFF"/>
        </a:solidFill>
        <a:ln w="53975">
          <a:gradFill flip="none" rotWithShape="1">
            <a:gsLst>
              <a:gs pos="0">
                <a:srgbClr val="C00000"/>
              </a:gs>
              <a:gs pos="100000">
                <a:schemeClr val="accent1">
                  <a:lumMod val="75000"/>
                </a:schemeClr>
              </a:gs>
            </a:gsLst>
            <a:lin ang="5400000" scaled="1"/>
            <a:tileRect/>
          </a:gradFill>
        </a:ln>
        <a:effectLst>
          <a:innerShdw dist="63500" dir="2700000">
            <a:prstClr val="black">
              <a:alpha val="50000"/>
            </a:prstClr>
          </a:innerShdw>
        </a:effectLst>
      </xdr:spPr>
      <xdr:style>
        <a:lnRef idx="0">
          <a:scrgbClr r="0" g="0" b="0"/>
        </a:lnRef>
        <a:fillRef idx="0">
          <a:scrgbClr r="0" g="0" b="0"/>
        </a:fillRef>
        <a:effectRef idx="0">
          <a:scrgbClr r="0" g="0" b="0"/>
        </a:effectRef>
        <a:fontRef idx="minor">
          <a:schemeClr val="dk1"/>
        </a:fontRef>
      </xdr:style>
    </xdr:cxnSp>
    <xdr:clientData/>
  </xdr:twoCellAnchor>
  <xdr:twoCellAnchor>
    <xdr:from>
      <xdr:col>18</xdr:col>
      <xdr:colOff>466682</xdr:colOff>
      <xdr:row>3</xdr:row>
      <xdr:rowOff>165509</xdr:rowOff>
    </xdr:from>
    <xdr:to>
      <xdr:col>20</xdr:col>
      <xdr:colOff>538446</xdr:colOff>
      <xdr:row>8</xdr:row>
      <xdr:rowOff>52249</xdr:rowOff>
    </xdr:to>
    <xdr:grpSp>
      <xdr:nvGrpSpPr>
        <xdr:cNvPr id="98" name="Group 97">
          <a:extLst>
            <a:ext uri="{FF2B5EF4-FFF2-40B4-BE49-F238E27FC236}">
              <a16:creationId xmlns:a16="http://schemas.microsoft.com/office/drawing/2014/main" id="{F4B17333-76CE-4710-B53A-D7039F1F6E1B}"/>
            </a:ext>
          </a:extLst>
        </xdr:cNvPr>
        <xdr:cNvGrpSpPr/>
      </xdr:nvGrpSpPr>
      <xdr:grpSpPr>
        <a:xfrm>
          <a:off x="11439482" y="698909"/>
          <a:ext cx="1290964" cy="775740"/>
          <a:chOff x="11643314" y="703391"/>
          <a:chExt cx="1290964" cy="783211"/>
        </a:xfrm>
      </xdr:grpSpPr>
      <xdr:sp macro="" textlink="Analysis!$P$17">
        <xdr:nvSpPr>
          <xdr:cNvPr id="62" name="TextBox 61">
            <a:extLst>
              <a:ext uri="{FF2B5EF4-FFF2-40B4-BE49-F238E27FC236}">
                <a16:creationId xmlns:a16="http://schemas.microsoft.com/office/drawing/2014/main" id="{D50B3C62-CF56-4BD1-A328-CA1D36937CCA}"/>
              </a:ext>
            </a:extLst>
          </xdr:cNvPr>
          <xdr:cNvSpPr txBox="1"/>
        </xdr:nvSpPr>
        <xdr:spPr>
          <a:xfrm>
            <a:off x="11696371" y="703391"/>
            <a:ext cx="1184850" cy="4651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4F73849D-DA2D-4723-AF4A-DE4C9AFB7B63}" type="TxLink">
              <a:rPr lang="en-US" sz="2000" b="1" i="0" u="none" strike="noStrike">
                <a:solidFill>
                  <a:srgbClr val="FF0000"/>
                </a:solidFill>
                <a:latin typeface="Calibri"/>
                <a:ea typeface="Calibri"/>
                <a:cs typeface="Calibri"/>
              </a:rPr>
              <a:pPr marL="0" indent="0" algn="ctr"/>
              <a:t>8.01%</a:t>
            </a:fld>
            <a:endParaRPr lang="en-PH" sz="2000" b="1" i="0" u="none" strike="noStrike">
              <a:solidFill>
                <a:srgbClr val="FF0000"/>
              </a:solidFill>
              <a:latin typeface="Calibri"/>
              <a:ea typeface="Calibri"/>
              <a:cs typeface="Calibri"/>
            </a:endParaRPr>
          </a:p>
        </xdr:txBody>
      </xdr:sp>
      <xdr:sp macro="" textlink="">
        <xdr:nvSpPr>
          <xdr:cNvPr id="63" name="TextBox 62">
            <a:extLst>
              <a:ext uri="{FF2B5EF4-FFF2-40B4-BE49-F238E27FC236}">
                <a16:creationId xmlns:a16="http://schemas.microsoft.com/office/drawing/2014/main" id="{A131C4FE-B638-436F-B57C-51E369BE0A48}"/>
              </a:ext>
            </a:extLst>
          </xdr:cNvPr>
          <xdr:cNvSpPr txBox="1"/>
        </xdr:nvSpPr>
        <xdr:spPr>
          <a:xfrm>
            <a:off x="11643314" y="960836"/>
            <a:ext cx="1290964" cy="5257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1" i="1" u="none" strike="noStrike">
                <a:solidFill>
                  <a:schemeClr val="accent1">
                    <a:lumMod val="50000"/>
                  </a:schemeClr>
                </a:solidFill>
                <a:latin typeface="+mj-lt"/>
                <a:ea typeface="Calibri"/>
                <a:cs typeface="Calibri"/>
              </a:rPr>
              <a:t>Percentage</a:t>
            </a:r>
            <a:r>
              <a:rPr lang="en-US" sz="1200" b="1" i="1" u="none" strike="noStrike" baseline="0">
                <a:solidFill>
                  <a:schemeClr val="accent1">
                    <a:lumMod val="50000"/>
                  </a:schemeClr>
                </a:solidFill>
                <a:latin typeface="+mj-lt"/>
                <a:ea typeface="Calibri"/>
                <a:cs typeface="Calibri"/>
              </a:rPr>
              <a:t> of Returned Orders</a:t>
            </a:r>
            <a:endParaRPr lang="en-US" sz="1200" b="1" i="1" u="none" strike="noStrike">
              <a:solidFill>
                <a:schemeClr val="accent1">
                  <a:lumMod val="50000"/>
                </a:schemeClr>
              </a:solidFill>
              <a:latin typeface="+mj-lt"/>
              <a:ea typeface="Calibri"/>
              <a:cs typeface="Calibri"/>
            </a:endParaRPr>
          </a:p>
        </xdr:txBody>
      </xdr:sp>
    </xdr:grpSp>
    <xdr:clientData/>
  </xdr:twoCellAnchor>
  <xdr:twoCellAnchor>
    <xdr:from>
      <xdr:col>21</xdr:col>
      <xdr:colOff>23379</xdr:colOff>
      <xdr:row>3</xdr:row>
      <xdr:rowOff>170221</xdr:rowOff>
    </xdr:from>
    <xdr:to>
      <xdr:col>21</xdr:col>
      <xdr:colOff>23379</xdr:colOff>
      <xdr:row>8</xdr:row>
      <xdr:rowOff>35990</xdr:rowOff>
    </xdr:to>
    <xdr:cxnSp macro="">
      <xdr:nvCxnSpPr>
        <xdr:cNvPr id="79" name="Straight Connector 78">
          <a:extLst>
            <a:ext uri="{FF2B5EF4-FFF2-40B4-BE49-F238E27FC236}">
              <a16:creationId xmlns:a16="http://schemas.microsoft.com/office/drawing/2014/main" id="{0D1B019B-60DC-A75E-FA88-6DF8C6483930}"/>
            </a:ext>
          </a:extLst>
        </xdr:cNvPr>
        <xdr:cNvCxnSpPr/>
      </xdr:nvCxnSpPr>
      <xdr:spPr>
        <a:xfrm>
          <a:off x="12824979" y="703621"/>
          <a:ext cx="0" cy="754769"/>
        </a:xfrm>
        <a:prstGeom prst="line">
          <a:avLst/>
        </a:prstGeom>
        <a:solidFill>
          <a:sysClr val="window" lastClr="FFFFFF"/>
        </a:solidFill>
        <a:ln w="53975">
          <a:gradFill flip="none" rotWithShape="1">
            <a:gsLst>
              <a:gs pos="0">
                <a:srgbClr val="C00000"/>
              </a:gs>
              <a:gs pos="100000">
                <a:schemeClr val="accent1">
                  <a:lumMod val="75000"/>
                </a:schemeClr>
              </a:gs>
            </a:gsLst>
            <a:lin ang="5400000" scaled="1"/>
            <a:tileRect/>
          </a:gradFill>
        </a:ln>
        <a:effectLst>
          <a:innerShdw dist="63500" dir="2700000">
            <a:prstClr val="black">
              <a:alpha val="50000"/>
            </a:prstClr>
          </a:innerShdw>
        </a:effectLst>
      </xdr:spPr>
      <xdr:style>
        <a:lnRef idx="0">
          <a:scrgbClr r="0" g="0" b="0"/>
        </a:lnRef>
        <a:fillRef idx="0">
          <a:scrgbClr r="0" g="0" b="0"/>
        </a:fillRef>
        <a:effectRef idx="0">
          <a:scrgbClr r="0" g="0" b="0"/>
        </a:effectRef>
        <a:fontRef idx="minor">
          <a:schemeClr val="dk1"/>
        </a:fontRef>
      </xdr:style>
    </xdr:cxnSp>
    <xdr:clientData/>
  </xdr:twoCellAnchor>
  <xdr:twoCellAnchor>
    <xdr:from>
      <xdr:col>21</xdr:col>
      <xdr:colOff>117912</xdr:colOff>
      <xdr:row>3</xdr:row>
      <xdr:rowOff>41685</xdr:rowOff>
    </xdr:from>
    <xdr:to>
      <xdr:col>26</xdr:col>
      <xdr:colOff>381704</xdr:colOff>
      <xdr:row>8</xdr:row>
      <xdr:rowOff>130102</xdr:rowOff>
    </xdr:to>
    <xdr:grpSp>
      <xdr:nvGrpSpPr>
        <xdr:cNvPr id="101" name="Group 100">
          <a:extLst>
            <a:ext uri="{FF2B5EF4-FFF2-40B4-BE49-F238E27FC236}">
              <a16:creationId xmlns:a16="http://schemas.microsoft.com/office/drawing/2014/main" id="{E630B8BB-0CE8-9CEC-D49E-6474084FDFB7}"/>
            </a:ext>
          </a:extLst>
        </xdr:cNvPr>
        <xdr:cNvGrpSpPr/>
      </xdr:nvGrpSpPr>
      <xdr:grpSpPr>
        <a:xfrm>
          <a:off x="12919512" y="575085"/>
          <a:ext cx="3311792" cy="977417"/>
          <a:chOff x="12614711" y="579567"/>
          <a:chExt cx="3311792" cy="984888"/>
        </a:xfrm>
      </xdr:grpSpPr>
      <xdr:graphicFrame macro="">
        <xdr:nvGraphicFramePr>
          <xdr:cNvPr id="64" name="Chart 63">
            <a:extLst>
              <a:ext uri="{FF2B5EF4-FFF2-40B4-BE49-F238E27FC236}">
                <a16:creationId xmlns:a16="http://schemas.microsoft.com/office/drawing/2014/main" id="{83DC82DB-6960-48C6-ADA5-1C94FF4E56D5}"/>
              </a:ext>
            </a:extLst>
          </xdr:cNvPr>
          <xdr:cNvGraphicFramePr>
            <a:graphicFrameLocks/>
          </xdr:cNvGraphicFramePr>
        </xdr:nvGraphicFramePr>
        <xdr:xfrm>
          <a:off x="13733630" y="579567"/>
          <a:ext cx="994868" cy="984888"/>
        </xdr:xfrm>
        <a:graphic>
          <a:graphicData uri="http://schemas.openxmlformats.org/drawingml/2006/chart">
            <c:chart xmlns:c="http://schemas.openxmlformats.org/drawingml/2006/chart" xmlns:r="http://schemas.openxmlformats.org/officeDocument/2006/relationships" r:id="rId5"/>
          </a:graphicData>
        </a:graphic>
      </xdr:graphicFrame>
      <xdr:grpSp>
        <xdr:nvGrpSpPr>
          <xdr:cNvPr id="99" name="Group 98">
            <a:extLst>
              <a:ext uri="{FF2B5EF4-FFF2-40B4-BE49-F238E27FC236}">
                <a16:creationId xmlns:a16="http://schemas.microsoft.com/office/drawing/2014/main" id="{FC950023-0F1A-8A9A-22D6-6D83309CC5BD}"/>
              </a:ext>
            </a:extLst>
          </xdr:cNvPr>
          <xdr:cNvGrpSpPr/>
        </xdr:nvGrpSpPr>
        <xdr:grpSpPr>
          <a:xfrm>
            <a:off x="12614711" y="704138"/>
            <a:ext cx="1290963" cy="782464"/>
            <a:chOff x="13013175" y="704138"/>
            <a:chExt cx="1290963" cy="782464"/>
          </a:xfrm>
        </xdr:grpSpPr>
        <xdr:sp macro="" textlink="Analysis!$U$18">
          <xdr:nvSpPr>
            <xdr:cNvPr id="80" name="TextBox 79">
              <a:extLst>
                <a:ext uri="{FF2B5EF4-FFF2-40B4-BE49-F238E27FC236}">
                  <a16:creationId xmlns:a16="http://schemas.microsoft.com/office/drawing/2014/main" id="{5B5A5883-3B76-4BA4-A3A4-41B0989D6BE5}"/>
                </a:ext>
              </a:extLst>
            </xdr:cNvPr>
            <xdr:cNvSpPr txBox="1"/>
          </xdr:nvSpPr>
          <xdr:spPr>
            <a:xfrm>
              <a:off x="13066232" y="704138"/>
              <a:ext cx="1184849" cy="4636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30563C3C-3C7D-41F5-91E4-F0FF64F4C30A}" type="TxLink">
                <a:rPr lang="en-US" sz="2000" b="1" i="0" u="none" strike="noStrike">
                  <a:solidFill>
                    <a:srgbClr val="FF0000"/>
                  </a:solidFill>
                  <a:latin typeface="Calibri"/>
                  <a:ea typeface="Calibri"/>
                  <a:cs typeface="Calibri"/>
                </a:rPr>
                <a:pPr marL="0" indent="0" algn="ctr"/>
                <a:t>56.3%</a:t>
              </a:fld>
              <a:endParaRPr lang="en-PH" sz="2000" b="1" i="0" u="none" strike="noStrike">
                <a:solidFill>
                  <a:srgbClr val="FF0000"/>
                </a:solidFill>
                <a:latin typeface="Calibri"/>
                <a:ea typeface="Calibri"/>
                <a:cs typeface="Calibri"/>
              </a:endParaRPr>
            </a:p>
          </xdr:txBody>
        </xdr:sp>
        <xdr:sp macro="" textlink="">
          <xdr:nvSpPr>
            <xdr:cNvPr id="81" name="TextBox 80">
              <a:extLst>
                <a:ext uri="{FF2B5EF4-FFF2-40B4-BE49-F238E27FC236}">
                  <a16:creationId xmlns:a16="http://schemas.microsoft.com/office/drawing/2014/main" id="{DA3FB45C-D9E2-40C8-BB53-5C21BED9617C}"/>
                </a:ext>
              </a:extLst>
            </xdr:cNvPr>
            <xdr:cNvSpPr txBox="1"/>
          </xdr:nvSpPr>
          <xdr:spPr>
            <a:xfrm>
              <a:off x="13013175" y="960836"/>
              <a:ext cx="1290963" cy="5257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1" i="1" u="none" strike="noStrike">
                  <a:solidFill>
                    <a:schemeClr val="accent5">
                      <a:lumMod val="75000"/>
                    </a:schemeClr>
                  </a:solidFill>
                  <a:latin typeface="+mj-lt"/>
                  <a:ea typeface="Calibri"/>
                  <a:cs typeface="Calibri"/>
                </a:rPr>
                <a:t>Number of Male Customers</a:t>
              </a:r>
            </a:p>
          </xdr:txBody>
        </xdr:sp>
      </xdr:grpSp>
      <xdr:grpSp>
        <xdr:nvGrpSpPr>
          <xdr:cNvPr id="100" name="Group 99">
            <a:extLst>
              <a:ext uri="{FF2B5EF4-FFF2-40B4-BE49-F238E27FC236}">
                <a16:creationId xmlns:a16="http://schemas.microsoft.com/office/drawing/2014/main" id="{EB108CFF-3E01-9EB3-D413-1942065B45E9}"/>
              </a:ext>
            </a:extLst>
          </xdr:cNvPr>
          <xdr:cNvGrpSpPr/>
        </xdr:nvGrpSpPr>
        <xdr:grpSpPr>
          <a:xfrm>
            <a:off x="14565415" y="703391"/>
            <a:ext cx="1361088" cy="783211"/>
            <a:chOff x="14977791" y="703391"/>
            <a:chExt cx="1361088" cy="783211"/>
          </a:xfrm>
        </xdr:grpSpPr>
        <xdr:sp macro="" textlink="Analysis!$U$17">
          <xdr:nvSpPr>
            <xdr:cNvPr id="88" name="TextBox 87">
              <a:extLst>
                <a:ext uri="{FF2B5EF4-FFF2-40B4-BE49-F238E27FC236}">
                  <a16:creationId xmlns:a16="http://schemas.microsoft.com/office/drawing/2014/main" id="{98131BC4-0474-48B6-A1EF-95B5BC7396A8}"/>
                </a:ext>
              </a:extLst>
            </xdr:cNvPr>
            <xdr:cNvSpPr txBox="1"/>
          </xdr:nvSpPr>
          <xdr:spPr>
            <a:xfrm>
              <a:off x="15100972" y="703391"/>
              <a:ext cx="1184849" cy="4651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B3F99000-BD1D-49BF-8F1D-359BBBE630C9}" type="TxLink">
                <a:rPr lang="en-US" sz="2000" b="1" i="0" u="none" strike="noStrike">
                  <a:solidFill>
                    <a:srgbClr val="FF0000"/>
                  </a:solidFill>
                  <a:latin typeface="Calibri"/>
                  <a:ea typeface="Calibri"/>
                  <a:cs typeface="Calibri"/>
                </a:rPr>
                <a:pPr marL="0" indent="0" algn="ctr"/>
                <a:t>43.7%</a:t>
              </a:fld>
              <a:endParaRPr lang="en-PH" sz="2000" b="1" i="0" u="none" strike="noStrike">
                <a:solidFill>
                  <a:srgbClr val="FF0000"/>
                </a:solidFill>
                <a:latin typeface="Calibri"/>
                <a:ea typeface="Calibri"/>
                <a:cs typeface="Calibri"/>
              </a:endParaRPr>
            </a:p>
          </xdr:txBody>
        </xdr:sp>
        <xdr:sp macro="" textlink="">
          <xdr:nvSpPr>
            <xdr:cNvPr id="89" name="TextBox 88">
              <a:extLst>
                <a:ext uri="{FF2B5EF4-FFF2-40B4-BE49-F238E27FC236}">
                  <a16:creationId xmlns:a16="http://schemas.microsoft.com/office/drawing/2014/main" id="{CA11AF53-9FA1-4584-B77F-2CF05D841C9B}"/>
                </a:ext>
              </a:extLst>
            </xdr:cNvPr>
            <xdr:cNvSpPr txBox="1"/>
          </xdr:nvSpPr>
          <xdr:spPr>
            <a:xfrm>
              <a:off x="14977791" y="960836"/>
              <a:ext cx="1361088" cy="5257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1" i="1" u="none" strike="noStrike">
                  <a:solidFill>
                    <a:srgbClr val="FF3399"/>
                  </a:solidFill>
                  <a:latin typeface="+mj-lt"/>
                  <a:ea typeface="Calibri"/>
                  <a:cs typeface="Calibri"/>
                </a:rPr>
                <a:t>Number of Female Customers</a:t>
              </a:r>
            </a:p>
          </xdr:txBody>
        </xdr:sp>
      </xdr:grpSp>
    </xdr:grpSp>
    <xdr:clientData/>
  </xdr:twoCellAnchor>
  <xdr:twoCellAnchor>
    <xdr:from>
      <xdr:col>16</xdr:col>
      <xdr:colOff>24531</xdr:colOff>
      <xdr:row>3</xdr:row>
      <xdr:rowOff>172014</xdr:rowOff>
    </xdr:from>
    <xdr:to>
      <xdr:col>16</xdr:col>
      <xdr:colOff>24531</xdr:colOff>
      <xdr:row>8</xdr:row>
      <xdr:rowOff>34197</xdr:rowOff>
    </xdr:to>
    <xdr:cxnSp macro="">
      <xdr:nvCxnSpPr>
        <xdr:cNvPr id="90" name="Straight Connector 89">
          <a:extLst>
            <a:ext uri="{FF2B5EF4-FFF2-40B4-BE49-F238E27FC236}">
              <a16:creationId xmlns:a16="http://schemas.microsoft.com/office/drawing/2014/main" id="{C9D9A82D-506E-E0D7-DFAB-AB7A47698AF9}"/>
            </a:ext>
          </a:extLst>
        </xdr:cNvPr>
        <xdr:cNvCxnSpPr/>
      </xdr:nvCxnSpPr>
      <xdr:spPr>
        <a:xfrm>
          <a:off x="9778131" y="705414"/>
          <a:ext cx="0" cy="751183"/>
        </a:xfrm>
        <a:prstGeom prst="line">
          <a:avLst/>
        </a:prstGeom>
        <a:solidFill>
          <a:sysClr val="window" lastClr="FFFFFF"/>
        </a:solidFill>
        <a:ln w="53975">
          <a:gradFill flip="none" rotWithShape="1">
            <a:gsLst>
              <a:gs pos="0">
                <a:srgbClr val="C00000"/>
              </a:gs>
              <a:gs pos="100000">
                <a:schemeClr val="accent1">
                  <a:lumMod val="75000"/>
                </a:schemeClr>
              </a:gs>
            </a:gsLst>
            <a:lin ang="5400000" scaled="1"/>
            <a:tileRect/>
          </a:gradFill>
        </a:ln>
        <a:effectLst>
          <a:innerShdw dist="63500" dir="2700000">
            <a:prstClr val="black">
              <a:alpha val="50000"/>
            </a:prstClr>
          </a:innerShdw>
        </a:effectLst>
      </xdr:spPr>
      <xdr:style>
        <a:lnRef idx="0">
          <a:scrgbClr r="0" g="0" b="0"/>
        </a:lnRef>
        <a:fillRef idx="0">
          <a:scrgbClr r="0" g="0" b="0"/>
        </a:fillRef>
        <a:effectRef idx="0">
          <a:scrgbClr r="0" g="0" b="0"/>
        </a:effectRef>
        <a:fontRef idx="minor">
          <a:schemeClr val="dk1"/>
        </a:fontRef>
      </xdr:style>
    </xdr:cxnSp>
    <xdr:clientData/>
  </xdr:twoCellAnchor>
  <xdr:twoCellAnchor>
    <xdr:from>
      <xdr:col>13</xdr:col>
      <xdr:colOff>288540</xdr:colOff>
      <xdr:row>3</xdr:row>
      <xdr:rowOff>165509</xdr:rowOff>
    </xdr:from>
    <xdr:to>
      <xdr:col>15</xdr:col>
      <xdr:colOff>539598</xdr:colOff>
      <xdr:row>8</xdr:row>
      <xdr:rowOff>52249</xdr:rowOff>
    </xdr:to>
    <xdr:grpSp>
      <xdr:nvGrpSpPr>
        <xdr:cNvPr id="96" name="Group 95">
          <a:extLst>
            <a:ext uri="{FF2B5EF4-FFF2-40B4-BE49-F238E27FC236}">
              <a16:creationId xmlns:a16="http://schemas.microsoft.com/office/drawing/2014/main" id="{8D2A29B1-96A7-ABCB-A9EC-9D45DB5231A4}"/>
            </a:ext>
          </a:extLst>
        </xdr:cNvPr>
        <xdr:cNvGrpSpPr/>
      </xdr:nvGrpSpPr>
      <xdr:grpSpPr>
        <a:xfrm>
          <a:off x="8213340" y="698909"/>
          <a:ext cx="1470258" cy="775740"/>
          <a:chOff x="8390965" y="703391"/>
          <a:chExt cx="1470258" cy="783211"/>
        </a:xfrm>
      </xdr:grpSpPr>
      <xdr:sp macro="" textlink="Analysis!$Z$17">
        <xdr:nvSpPr>
          <xdr:cNvPr id="91" name="TextBox 90">
            <a:extLst>
              <a:ext uri="{FF2B5EF4-FFF2-40B4-BE49-F238E27FC236}">
                <a16:creationId xmlns:a16="http://schemas.microsoft.com/office/drawing/2014/main" id="{F635B3C7-9BA4-47BD-BFD8-780A839FCFD4}"/>
              </a:ext>
            </a:extLst>
          </xdr:cNvPr>
          <xdr:cNvSpPr txBox="1"/>
        </xdr:nvSpPr>
        <xdr:spPr>
          <a:xfrm>
            <a:off x="8551598" y="703391"/>
            <a:ext cx="1184850" cy="4651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5401A5D5-41A4-4638-9BDF-57665F9ED909}" type="TxLink">
              <a:rPr lang="en-US" sz="2000" b="1" i="0" u="none" strike="noStrike">
                <a:solidFill>
                  <a:srgbClr val="FF0000"/>
                </a:solidFill>
                <a:latin typeface="Calibri"/>
                <a:ea typeface="Calibri"/>
                <a:cs typeface="Calibri"/>
              </a:rPr>
              <a:pPr marL="0" indent="0" algn="ctr"/>
              <a:t>52.0%</a:t>
            </a:fld>
            <a:endParaRPr lang="en-PH" sz="2000" b="1" i="0" u="none" strike="noStrike">
              <a:solidFill>
                <a:srgbClr val="FF0000"/>
              </a:solidFill>
              <a:latin typeface="Calibri"/>
              <a:ea typeface="Calibri"/>
              <a:cs typeface="Calibri"/>
            </a:endParaRPr>
          </a:p>
        </xdr:txBody>
      </xdr:sp>
      <xdr:sp macro="" textlink="">
        <xdr:nvSpPr>
          <xdr:cNvPr id="92" name="TextBox 91">
            <a:extLst>
              <a:ext uri="{FF2B5EF4-FFF2-40B4-BE49-F238E27FC236}">
                <a16:creationId xmlns:a16="http://schemas.microsoft.com/office/drawing/2014/main" id="{D766557C-A67A-4207-9B6D-E75A6AA03DA4}"/>
              </a:ext>
            </a:extLst>
          </xdr:cNvPr>
          <xdr:cNvSpPr txBox="1"/>
        </xdr:nvSpPr>
        <xdr:spPr>
          <a:xfrm>
            <a:off x="8390965" y="960836"/>
            <a:ext cx="1470258" cy="5257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1" i="1" u="none" strike="noStrike">
                <a:solidFill>
                  <a:schemeClr val="accent1">
                    <a:lumMod val="50000"/>
                  </a:schemeClr>
                </a:solidFill>
                <a:latin typeface="+mj-lt"/>
                <a:ea typeface="Calibri"/>
                <a:cs typeface="Calibri"/>
              </a:rPr>
              <a:t>Percentage of Orders</a:t>
            </a:r>
            <a:r>
              <a:rPr lang="en-US" sz="1200" b="1" i="1" u="none" strike="noStrike" baseline="0">
                <a:solidFill>
                  <a:schemeClr val="accent1">
                    <a:lumMod val="50000"/>
                  </a:schemeClr>
                </a:solidFill>
                <a:latin typeface="+mj-lt"/>
                <a:ea typeface="Calibri"/>
                <a:cs typeface="Calibri"/>
              </a:rPr>
              <a:t> with Discount</a:t>
            </a:r>
            <a:endParaRPr lang="en-US" sz="1200" b="1" i="1" u="none" strike="noStrike">
              <a:solidFill>
                <a:schemeClr val="accent1">
                  <a:lumMod val="50000"/>
                </a:schemeClr>
              </a:solidFill>
              <a:latin typeface="+mj-lt"/>
              <a:ea typeface="Calibri"/>
              <a:cs typeface="Calibri"/>
            </a:endParaRPr>
          </a:p>
        </xdr:txBody>
      </xdr:sp>
    </xdr:grpSp>
    <xdr:clientData/>
  </xdr:twoCellAnchor>
  <xdr:twoCellAnchor>
    <xdr:from>
      <xdr:col>6</xdr:col>
      <xdr:colOff>333968</xdr:colOff>
      <xdr:row>10</xdr:row>
      <xdr:rowOff>180651</xdr:rowOff>
    </xdr:from>
    <xdr:to>
      <xdr:col>12</xdr:col>
      <xdr:colOff>532296</xdr:colOff>
      <xdr:row>13</xdr:row>
      <xdr:rowOff>158834</xdr:rowOff>
    </xdr:to>
    <xdr:sp macro="" textlink="">
      <xdr:nvSpPr>
        <xdr:cNvPr id="102" name="TextBox 101">
          <a:extLst>
            <a:ext uri="{FF2B5EF4-FFF2-40B4-BE49-F238E27FC236}">
              <a16:creationId xmlns:a16="http://schemas.microsoft.com/office/drawing/2014/main" id="{500BB14A-7FAD-4451-BDF0-4F2BDD7D234E}"/>
            </a:ext>
          </a:extLst>
        </xdr:cNvPr>
        <xdr:cNvSpPr txBox="1"/>
      </xdr:nvSpPr>
      <xdr:spPr>
        <a:xfrm>
          <a:off x="3966516" y="2059555"/>
          <a:ext cx="3830876" cy="541854"/>
        </a:xfrm>
        <a:prstGeom prst="roundRect">
          <a:avLst/>
        </a:prstGeom>
        <a:noFill/>
        <a:ln w="53975">
          <a:noFill/>
        </a:ln>
        <a:effectLst>
          <a:innerShdw dist="63500" dir="2700000">
            <a:prstClr val="black">
              <a:alpha val="50000"/>
            </a:prstClr>
          </a:inn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PH" sz="1400" b="1" i="1" baseline="0">
              <a:solidFill>
                <a:schemeClr val="accent1">
                  <a:lumMod val="75000"/>
                </a:schemeClr>
              </a:solidFill>
              <a:latin typeface="+mn-lt"/>
              <a:ea typeface="+mn-ea"/>
              <a:cs typeface="+mn-cs"/>
            </a:rPr>
            <a:t> HOW DOES OUR </a:t>
          </a:r>
          <a:r>
            <a:rPr lang="en-PH" sz="1400" b="1" i="1" baseline="0">
              <a:solidFill>
                <a:srgbClr val="FF0000"/>
              </a:solidFill>
              <a:latin typeface="+mn-lt"/>
              <a:ea typeface="+mn-ea"/>
              <a:cs typeface="+mn-cs"/>
            </a:rPr>
            <a:t>MONTHLY SALES </a:t>
          </a:r>
          <a:r>
            <a:rPr lang="en-PH" sz="1400" b="1" i="1" baseline="0">
              <a:solidFill>
                <a:schemeClr val="accent1">
                  <a:lumMod val="75000"/>
                </a:schemeClr>
              </a:solidFill>
              <a:latin typeface="+mn-lt"/>
              <a:ea typeface="+mn-ea"/>
              <a:cs typeface="+mn-cs"/>
            </a:rPr>
            <a:t>LOOK LIKE?</a:t>
          </a:r>
        </a:p>
      </xdr:txBody>
    </xdr:sp>
    <xdr:clientData/>
  </xdr:twoCellAnchor>
  <xdr:twoCellAnchor>
    <xdr:from>
      <xdr:col>13</xdr:col>
      <xdr:colOff>566516</xdr:colOff>
      <xdr:row>10</xdr:row>
      <xdr:rowOff>180651</xdr:rowOff>
    </xdr:from>
    <xdr:to>
      <xdr:col>20</xdr:col>
      <xdr:colOff>311247</xdr:colOff>
      <xdr:row>13</xdr:row>
      <xdr:rowOff>158834</xdr:rowOff>
    </xdr:to>
    <xdr:sp macro="" textlink="">
      <xdr:nvSpPr>
        <xdr:cNvPr id="103" name="TextBox 102">
          <a:extLst>
            <a:ext uri="{FF2B5EF4-FFF2-40B4-BE49-F238E27FC236}">
              <a16:creationId xmlns:a16="http://schemas.microsoft.com/office/drawing/2014/main" id="{73438F2F-1785-4E67-2BD7-5EE55D501A1B}"/>
            </a:ext>
          </a:extLst>
        </xdr:cNvPr>
        <xdr:cNvSpPr txBox="1"/>
      </xdr:nvSpPr>
      <xdr:spPr>
        <a:xfrm>
          <a:off x="8437037" y="2059555"/>
          <a:ext cx="3982703" cy="541854"/>
        </a:xfrm>
        <a:prstGeom prst="roundRect">
          <a:avLst/>
        </a:prstGeom>
        <a:noFill/>
        <a:ln w="53975">
          <a:noFill/>
        </a:ln>
        <a:effectLst>
          <a:innerShdw dist="63500" dir="2700000">
            <a:prstClr val="black">
              <a:alpha val="50000"/>
            </a:prstClr>
          </a:inn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PH" sz="1400" b="1" i="1" baseline="0">
              <a:solidFill>
                <a:schemeClr val="accent1">
                  <a:lumMod val="75000"/>
                </a:schemeClr>
              </a:solidFill>
              <a:latin typeface="+mn-lt"/>
              <a:ea typeface="+mn-ea"/>
              <a:cs typeface="+mn-cs"/>
            </a:rPr>
            <a:t>HOW DOES OUR </a:t>
          </a:r>
          <a:r>
            <a:rPr lang="en-PH" sz="1400" b="1" i="1" baseline="0">
              <a:solidFill>
                <a:srgbClr val="FF0000"/>
              </a:solidFill>
              <a:latin typeface="+mn-lt"/>
              <a:ea typeface="+mn-ea"/>
              <a:cs typeface="+mn-cs"/>
            </a:rPr>
            <a:t>MONTHLY PROFIT </a:t>
          </a:r>
          <a:r>
            <a:rPr lang="en-PH" sz="1400" b="1" i="1" baseline="0">
              <a:solidFill>
                <a:schemeClr val="accent1">
                  <a:lumMod val="75000"/>
                </a:schemeClr>
              </a:solidFill>
              <a:latin typeface="+mn-lt"/>
              <a:ea typeface="+mn-ea"/>
              <a:cs typeface="+mn-cs"/>
            </a:rPr>
            <a:t>LOOK LIKE?</a:t>
          </a:r>
        </a:p>
      </xdr:txBody>
    </xdr:sp>
    <xdr:clientData/>
  </xdr:twoCellAnchor>
  <xdr:twoCellAnchor>
    <xdr:from>
      <xdr:col>6</xdr:col>
      <xdr:colOff>186576</xdr:colOff>
      <xdr:row>29</xdr:row>
      <xdr:rowOff>31315</xdr:rowOff>
    </xdr:from>
    <xdr:to>
      <xdr:col>12</xdr:col>
      <xdr:colOff>187890</xdr:colOff>
      <xdr:row>44</xdr:row>
      <xdr:rowOff>165440</xdr:rowOff>
    </xdr:to>
    <xdr:graphicFrame macro="">
      <xdr:nvGraphicFramePr>
        <xdr:cNvPr id="36" name="Chart 35">
          <a:extLst>
            <a:ext uri="{FF2B5EF4-FFF2-40B4-BE49-F238E27FC236}">
              <a16:creationId xmlns:a16="http://schemas.microsoft.com/office/drawing/2014/main" id="{AE7150C9-57A2-468F-88BA-F959E760B3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133630</xdr:colOff>
      <xdr:row>13</xdr:row>
      <xdr:rowOff>47998</xdr:rowOff>
    </xdr:from>
    <xdr:to>
      <xdr:col>26</xdr:col>
      <xdr:colOff>384087</xdr:colOff>
      <xdr:row>16</xdr:row>
      <xdr:rowOff>107159</xdr:rowOff>
    </xdr:to>
    <xdr:grpSp>
      <xdr:nvGrpSpPr>
        <xdr:cNvPr id="69" name="Group 68">
          <a:extLst>
            <a:ext uri="{FF2B5EF4-FFF2-40B4-BE49-F238E27FC236}">
              <a16:creationId xmlns:a16="http://schemas.microsoft.com/office/drawing/2014/main" id="{23C7CF04-A5B6-0EC3-FECC-03D83AD79283}"/>
            </a:ext>
          </a:extLst>
        </xdr:cNvPr>
        <xdr:cNvGrpSpPr/>
      </xdr:nvGrpSpPr>
      <xdr:grpSpPr>
        <a:xfrm>
          <a:off x="14764030" y="2359398"/>
          <a:ext cx="1469657" cy="592561"/>
          <a:chOff x="14793058" y="2341574"/>
          <a:chExt cx="1472076" cy="601260"/>
        </a:xfrm>
      </xdr:grpSpPr>
      <xdr:sp macro="" textlink="Analysis!$BE$39">
        <xdr:nvSpPr>
          <xdr:cNvPr id="44" name="TextBox 43">
            <a:extLst>
              <a:ext uri="{FF2B5EF4-FFF2-40B4-BE49-F238E27FC236}">
                <a16:creationId xmlns:a16="http://schemas.microsoft.com/office/drawing/2014/main" id="{A0EC861A-E298-4443-B42C-3F015FEDFECE}"/>
              </a:ext>
            </a:extLst>
          </xdr:cNvPr>
          <xdr:cNvSpPr txBox="1"/>
        </xdr:nvSpPr>
        <xdr:spPr>
          <a:xfrm>
            <a:off x="14962139" y="2341574"/>
            <a:ext cx="1133914" cy="363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6F3558C-CA56-47AC-B382-2898C3CC5142}" type="TxLink">
              <a:rPr lang="en-US" sz="1800" b="1" i="0" u="none" strike="noStrike">
                <a:solidFill>
                  <a:schemeClr val="accent2">
                    <a:lumMod val="50000"/>
                  </a:schemeClr>
                </a:solidFill>
                <a:latin typeface="Calibri"/>
                <a:ea typeface="Calibri"/>
                <a:cs typeface="Calibri"/>
              </a:rPr>
              <a:pPr marL="0" indent="0" algn="ctr"/>
              <a:t>$ 7.79 K</a:t>
            </a:fld>
            <a:endParaRPr lang="en-PH" sz="1800" b="1" i="0" u="none" strike="noStrike">
              <a:solidFill>
                <a:schemeClr val="accent2">
                  <a:lumMod val="50000"/>
                </a:schemeClr>
              </a:solidFill>
              <a:latin typeface="Calibri"/>
              <a:ea typeface="Calibri"/>
              <a:cs typeface="Calibri"/>
            </a:endParaRPr>
          </a:p>
        </xdr:txBody>
      </xdr:sp>
      <xdr:sp macro="" textlink="">
        <xdr:nvSpPr>
          <xdr:cNvPr id="45" name="TextBox 44">
            <a:extLst>
              <a:ext uri="{FF2B5EF4-FFF2-40B4-BE49-F238E27FC236}">
                <a16:creationId xmlns:a16="http://schemas.microsoft.com/office/drawing/2014/main" id="{16962B87-D33D-4229-A8DD-57EE126042B4}"/>
              </a:ext>
            </a:extLst>
          </xdr:cNvPr>
          <xdr:cNvSpPr txBox="1"/>
        </xdr:nvSpPr>
        <xdr:spPr>
          <a:xfrm>
            <a:off x="14793058" y="2543149"/>
            <a:ext cx="1472076" cy="3996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1" u="none" strike="noStrike">
                <a:solidFill>
                  <a:srgbClr val="000000"/>
                </a:solidFill>
                <a:latin typeface="+mn-lt"/>
                <a:ea typeface="Calibri"/>
                <a:cs typeface="Calibri"/>
              </a:rPr>
              <a:t>Ave. Monthly Sales</a:t>
            </a:r>
          </a:p>
        </xdr:txBody>
      </xdr:sp>
    </xdr:grpSp>
    <xdr:clientData/>
  </xdr:twoCellAnchor>
  <xdr:twoCellAnchor>
    <xdr:from>
      <xdr:col>23</xdr:col>
      <xdr:colOff>486012</xdr:colOff>
      <xdr:row>16</xdr:row>
      <xdr:rowOff>34156</xdr:rowOff>
    </xdr:from>
    <xdr:to>
      <xdr:col>27</xdr:col>
      <xdr:colOff>31705</xdr:colOff>
      <xdr:row>19</xdr:row>
      <xdr:rowOff>72610</xdr:rowOff>
    </xdr:to>
    <xdr:grpSp>
      <xdr:nvGrpSpPr>
        <xdr:cNvPr id="70" name="Group 69">
          <a:extLst>
            <a:ext uri="{FF2B5EF4-FFF2-40B4-BE49-F238E27FC236}">
              <a16:creationId xmlns:a16="http://schemas.microsoft.com/office/drawing/2014/main" id="{A9AEFD27-2B12-1B9E-F858-539D00C15DCA}"/>
            </a:ext>
          </a:extLst>
        </xdr:cNvPr>
        <xdr:cNvGrpSpPr/>
      </xdr:nvGrpSpPr>
      <xdr:grpSpPr>
        <a:xfrm>
          <a:off x="14506812" y="2878956"/>
          <a:ext cx="1984093" cy="571854"/>
          <a:chOff x="14534631" y="2911939"/>
          <a:chExt cx="1988931" cy="582740"/>
        </a:xfrm>
      </xdr:grpSpPr>
      <xdr:sp macro="" textlink="Analysis!$BE$40">
        <xdr:nvSpPr>
          <xdr:cNvPr id="49" name="TextBox 48">
            <a:extLst>
              <a:ext uri="{FF2B5EF4-FFF2-40B4-BE49-F238E27FC236}">
                <a16:creationId xmlns:a16="http://schemas.microsoft.com/office/drawing/2014/main" id="{77061D52-7132-405A-9330-6949284293D4}"/>
              </a:ext>
            </a:extLst>
          </xdr:cNvPr>
          <xdr:cNvSpPr txBox="1"/>
        </xdr:nvSpPr>
        <xdr:spPr>
          <a:xfrm>
            <a:off x="14534631" y="2911939"/>
            <a:ext cx="1988931" cy="3598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FA9ADB3-5D47-4C80-B8FE-38594890DA73}" type="TxLink">
              <a:rPr lang="en-US" sz="1600" b="1" i="0" u="none" strike="noStrike">
                <a:solidFill>
                  <a:schemeClr val="accent2">
                    <a:lumMod val="50000"/>
                  </a:schemeClr>
                </a:solidFill>
                <a:latin typeface="Calibri"/>
                <a:ea typeface="Calibri"/>
                <a:cs typeface="Calibri"/>
              </a:rPr>
              <a:pPr marL="0" indent="0" algn="ctr"/>
              <a:t>$ 14.75 K (Mar)</a:t>
            </a:fld>
            <a:endParaRPr lang="en-PH" sz="1600" b="1" i="0" u="none" strike="noStrike">
              <a:solidFill>
                <a:schemeClr val="accent2">
                  <a:lumMod val="50000"/>
                </a:schemeClr>
              </a:solidFill>
              <a:latin typeface="Calibri"/>
              <a:ea typeface="Calibri"/>
              <a:cs typeface="Calibri"/>
            </a:endParaRPr>
          </a:p>
        </xdr:txBody>
      </xdr:sp>
      <xdr:sp macro="" textlink="">
        <xdr:nvSpPr>
          <xdr:cNvPr id="54" name="TextBox 53">
            <a:extLst>
              <a:ext uri="{FF2B5EF4-FFF2-40B4-BE49-F238E27FC236}">
                <a16:creationId xmlns:a16="http://schemas.microsoft.com/office/drawing/2014/main" id="{B67B8A59-E85E-435A-B176-02C082BDD81E}"/>
              </a:ext>
            </a:extLst>
          </xdr:cNvPr>
          <xdr:cNvSpPr txBox="1"/>
        </xdr:nvSpPr>
        <xdr:spPr>
          <a:xfrm>
            <a:off x="14793058" y="3098645"/>
            <a:ext cx="1472076" cy="3960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1" u="none" strike="noStrike">
                <a:solidFill>
                  <a:srgbClr val="000000"/>
                </a:solidFill>
                <a:latin typeface="+mn-lt"/>
                <a:ea typeface="Calibri"/>
                <a:cs typeface="Calibri"/>
              </a:rPr>
              <a:t>Highest Monthly Sales</a:t>
            </a:r>
          </a:p>
        </xdr:txBody>
      </xdr:sp>
    </xdr:grpSp>
    <xdr:clientData/>
  </xdr:twoCellAnchor>
  <xdr:twoCellAnchor>
    <xdr:from>
      <xdr:col>23</xdr:col>
      <xdr:colOff>578631</xdr:colOff>
      <xdr:row>19</xdr:row>
      <xdr:rowOff>54693</xdr:rowOff>
    </xdr:from>
    <xdr:to>
      <xdr:col>26</xdr:col>
      <xdr:colOff>545014</xdr:colOff>
      <xdr:row>22</xdr:row>
      <xdr:rowOff>91257</xdr:rowOff>
    </xdr:to>
    <xdr:grpSp>
      <xdr:nvGrpSpPr>
        <xdr:cNvPr id="71" name="Group 70">
          <a:extLst>
            <a:ext uri="{FF2B5EF4-FFF2-40B4-BE49-F238E27FC236}">
              <a16:creationId xmlns:a16="http://schemas.microsoft.com/office/drawing/2014/main" id="{FC7D714D-9898-2E91-2A03-5849952DD6C9}"/>
            </a:ext>
          </a:extLst>
        </xdr:cNvPr>
        <xdr:cNvGrpSpPr/>
      </xdr:nvGrpSpPr>
      <xdr:grpSpPr>
        <a:xfrm>
          <a:off x="14599431" y="3432893"/>
          <a:ext cx="1795183" cy="569964"/>
          <a:chOff x="14629690" y="3504984"/>
          <a:chExt cx="1798812" cy="580850"/>
        </a:xfrm>
      </xdr:grpSpPr>
      <xdr:sp macro="" textlink="Analysis!$BE$41">
        <xdr:nvSpPr>
          <xdr:cNvPr id="55" name="TextBox 54">
            <a:extLst>
              <a:ext uri="{FF2B5EF4-FFF2-40B4-BE49-F238E27FC236}">
                <a16:creationId xmlns:a16="http://schemas.microsoft.com/office/drawing/2014/main" id="{1783E24D-3DCF-4441-A3F2-4F77E3FBF089}"/>
              </a:ext>
            </a:extLst>
          </xdr:cNvPr>
          <xdr:cNvSpPr txBox="1"/>
        </xdr:nvSpPr>
        <xdr:spPr>
          <a:xfrm>
            <a:off x="14629690" y="3504984"/>
            <a:ext cx="1798812" cy="359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8432368-2EC7-47CD-9447-E41836E1827C}" type="TxLink">
              <a:rPr lang="en-US" sz="1600" b="1" i="0" u="none" strike="noStrike">
                <a:solidFill>
                  <a:schemeClr val="accent2">
                    <a:lumMod val="50000"/>
                  </a:schemeClr>
                </a:solidFill>
                <a:latin typeface="Calibri"/>
                <a:ea typeface="Calibri"/>
                <a:cs typeface="Calibri"/>
              </a:rPr>
              <a:pPr marL="0" indent="0" algn="ctr"/>
              <a:t>$ 0.93 K (Apr)</a:t>
            </a:fld>
            <a:endParaRPr lang="en-PH" sz="1600" b="1" i="0" u="none" strike="noStrike">
              <a:solidFill>
                <a:schemeClr val="accent2">
                  <a:lumMod val="50000"/>
                </a:schemeClr>
              </a:solidFill>
              <a:latin typeface="Calibri"/>
              <a:ea typeface="Calibri"/>
              <a:cs typeface="Calibri"/>
            </a:endParaRPr>
          </a:p>
        </xdr:txBody>
      </xdr:sp>
      <xdr:sp macro="" textlink="">
        <xdr:nvSpPr>
          <xdr:cNvPr id="56" name="TextBox 55">
            <a:extLst>
              <a:ext uri="{FF2B5EF4-FFF2-40B4-BE49-F238E27FC236}">
                <a16:creationId xmlns:a16="http://schemas.microsoft.com/office/drawing/2014/main" id="{1C042CAC-1914-4CAA-88D1-906C78B67A55}"/>
              </a:ext>
            </a:extLst>
          </xdr:cNvPr>
          <xdr:cNvSpPr txBox="1"/>
        </xdr:nvSpPr>
        <xdr:spPr>
          <a:xfrm>
            <a:off x="14793058" y="3689801"/>
            <a:ext cx="1472076" cy="3960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1" u="none" strike="noStrike">
                <a:solidFill>
                  <a:srgbClr val="000000"/>
                </a:solidFill>
                <a:latin typeface="+mn-lt"/>
                <a:ea typeface="Calibri"/>
                <a:cs typeface="Calibri"/>
              </a:rPr>
              <a:t>Lowest Monthly Sales</a:t>
            </a:r>
          </a:p>
        </xdr:txBody>
      </xdr:sp>
    </xdr:grpSp>
    <xdr:clientData/>
  </xdr:twoCellAnchor>
  <xdr:twoCellAnchor>
    <xdr:from>
      <xdr:col>23</xdr:col>
      <xdr:colOff>479775</xdr:colOff>
      <xdr:row>22</xdr:row>
      <xdr:rowOff>73341</xdr:rowOff>
    </xdr:from>
    <xdr:to>
      <xdr:col>27</xdr:col>
      <xdr:colOff>37942</xdr:colOff>
      <xdr:row>25</xdr:row>
      <xdr:rowOff>109526</xdr:rowOff>
    </xdr:to>
    <xdr:grpSp>
      <xdr:nvGrpSpPr>
        <xdr:cNvPr id="72" name="Group 71">
          <a:extLst>
            <a:ext uri="{FF2B5EF4-FFF2-40B4-BE49-F238E27FC236}">
              <a16:creationId xmlns:a16="http://schemas.microsoft.com/office/drawing/2014/main" id="{CFDA9BC1-7E48-78FD-9952-C7EF5EAB789D}"/>
            </a:ext>
          </a:extLst>
        </xdr:cNvPr>
        <xdr:cNvGrpSpPr/>
      </xdr:nvGrpSpPr>
      <xdr:grpSpPr>
        <a:xfrm>
          <a:off x="14500575" y="3984941"/>
          <a:ext cx="1996567" cy="569585"/>
          <a:chOff x="14528394" y="3998243"/>
          <a:chExt cx="2001405" cy="580470"/>
        </a:xfrm>
      </xdr:grpSpPr>
      <xdr:sp macro="" textlink="Analysis!$BE$42">
        <xdr:nvSpPr>
          <xdr:cNvPr id="57" name="TextBox 56">
            <a:extLst>
              <a:ext uri="{FF2B5EF4-FFF2-40B4-BE49-F238E27FC236}">
                <a16:creationId xmlns:a16="http://schemas.microsoft.com/office/drawing/2014/main" id="{6200B8AE-6E9B-4976-8F73-452E347C4307}"/>
              </a:ext>
            </a:extLst>
          </xdr:cNvPr>
          <xdr:cNvSpPr txBox="1"/>
        </xdr:nvSpPr>
        <xdr:spPr>
          <a:xfrm>
            <a:off x="14528394" y="3998243"/>
            <a:ext cx="2001405" cy="3598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A5D650D-5827-47A6-B25E-78F6C89FE6BB}" type="TxLink">
              <a:rPr lang="en-US" sz="1600" b="1" i="0" u="none" strike="noStrike">
                <a:solidFill>
                  <a:schemeClr val="accent2">
                    <a:lumMod val="50000"/>
                  </a:schemeClr>
                </a:solidFill>
                <a:latin typeface="Calibri"/>
                <a:ea typeface="Calibri"/>
                <a:cs typeface="Calibri"/>
              </a:rPr>
              <a:pPr marL="0" indent="0" algn="ctr"/>
              <a:t>14.2 % (11.64 K)</a:t>
            </a:fld>
            <a:endParaRPr lang="en-PH" sz="1600" b="1" i="0" u="none" strike="noStrike">
              <a:solidFill>
                <a:schemeClr val="accent2">
                  <a:lumMod val="50000"/>
                </a:schemeClr>
              </a:solidFill>
              <a:latin typeface="Calibri"/>
              <a:ea typeface="Calibri"/>
              <a:cs typeface="Calibri"/>
            </a:endParaRPr>
          </a:p>
        </xdr:txBody>
      </xdr:sp>
      <xdr:sp macro="" textlink="">
        <xdr:nvSpPr>
          <xdr:cNvPr id="58" name="TextBox 57">
            <a:extLst>
              <a:ext uri="{FF2B5EF4-FFF2-40B4-BE49-F238E27FC236}">
                <a16:creationId xmlns:a16="http://schemas.microsoft.com/office/drawing/2014/main" id="{26A9C5D3-91F1-4C91-96F0-F15D28D4CD48}"/>
              </a:ext>
            </a:extLst>
          </xdr:cNvPr>
          <xdr:cNvSpPr txBox="1"/>
        </xdr:nvSpPr>
        <xdr:spPr>
          <a:xfrm>
            <a:off x="14793058" y="4182679"/>
            <a:ext cx="1472076" cy="3960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1" u="none" strike="noStrike">
                <a:solidFill>
                  <a:srgbClr val="000000"/>
                </a:solidFill>
                <a:latin typeface="+mn-lt"/>
                <a:ea typeface="Calibri"/>
                <a:cs typeface="Calibri"/>
              </a:rPr>
              <a:t>VS. Previous Year</a:t>
            </a:r>
          </a:p>
        </xdr:txBody>
      </xdr:sp>
    </xdr:grpSp>
    <xdr:clientData/>
  </xdr:twoCellAnchor>
  <xdr:twoCellAnchor>
    <xdr:from>
      <xdr:col>6</xdr:col>
      <xdr:colOff>54634</xdr:colOff>
      <xdr:row>27</xdr:row>
      <xdr:rowOff>126418</xdr:rowOff>
    </xdr:from>
    <xdr:to>
      <xdr:col>12</xdr:col>
      <xdr:colOff>252962</xdr:colOff>
      <xdr:row>30</xdr:row>
      <xdr:rowOff>104601</xdr:rowOff>
    </xdr:to>
    <xdr:sp macro="" textlink="">
      <xdr:nvSpPr>
        <xdr:cNvPr id="8" name="TextBox 7">
          <a:extLst>
            <a:ext uri="{FF2B5EF4-FFF2-40B4-BE49-F238E27FC236}">
              <a16:creationId xmlns:a16="http://schemas.microsoft.com/office/drawing/2014/main" id="{CF7A378C-AC45-440B-BD85-0BE10AFE73D2}"/>
            </a:ext>
          </a:extLst>
        </xdr:cNvPr>
        <xdr:cNvSpPr txBox="1"/>
      </xdr:nvSpPr>
      <xdr:spPr>
        <a:xfrm>
          <a:off x="3677728" y="5172871"/>
          <a:ext cx="3821423" cy="538900"/>
        </a:xfrm>
        <a:prstGeom prst="roundRect">
          <a:avLst/>
        </a:prstGeom>
        <a:noFill/>
        <a:ln w="53975">
          <a:noFill/>
        </a:ln>
        <a:effectLst>
          <a:innerShdw dist="63500" dir="2700000">
            <a:prstClr val="black">
              <a:alpha val="50000"/>
            </a:prstClr>
          </a:inn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PH" sz="1400" b="1" i="1" baseline="0">
              <a:solidFill>
                <a:schemeClr val="accent1">
                  <a:lumMod val="75000"/>
                </a:schemeClr>
              </a:solidFill>
              <a:latin typeface="+mn-lt"/>
              <a:ea typeface="+mn-ea"/>
              <a:cs typeface="+mn-cs"/>
            </a:rPr>
            <a:t>WHAT ARE OUR </a:t>
          </a:r>
          <a:r>
            <a:rPr lang="en-PH" sz="1400" b="1" i="1" baseline="0">
              <a:solidFill>
                <a:srgbClr val="FF0000"/>
              </a:solidFill>
              <a:latin typeface="+mn-lt"/>
              <a:ea typeface="+mn-ea"/>
              <a:cs typeface="+mn-cs"/>
            </a:rPr>
            <a:t>TOP SELLING PRODUCTS</a:t>
          </a:r>
          <a:r>
            <a:rPr lang="en-PH" sz="1400" b="1" i="1" baseline="0">
              <a:solidFill>
                <a:schemeClr val="accent1">
                  <a:lumMod val="75000"/>
                </a:schemeClr>
              </a:solidFill>
              <a:latin typeface="+mn-lt"/>
              <a:ea typeface="+mn-ea"/>
              <a:cs typeface="+mn-cs"/>
            </a:rPr>
            <a:t>?</a:t>
          </a:r>
        </a:p>
      </xdr:txBody>
    </xdr:sp>
    <xdr:clientData/>
  </xdr:twoCellAnchor>
  <xdr:twoCellAnchor>
    <xdr:from>
      <xdr:col>13</xdr:col>
      <xdr:colOff>439161</xdr:colOff>
      <xdr:row>27</xdr:row>
      <xdr:rowOff>95803</xdr:rowOff>
    </xdr:from>
    <xdr:to>
      <xdr:col>18</xdr:col>
      <xdr:colOff>111357</xdr:colOff>
      <xdr:row>31</xdr:row>
      <xdr:rowOff>70027</xdr:rowOff>
    </xdr:to>
    <xdr:sp macro="" textlink="">
      <xdr:nvSpPr>
        <xdr:cNvPr id="14" name="TextBox 13">
          <a:extLst>
            <a:ext uri="{FF2B5EF4-FFF2-40B4-BE49-F238E27FC236}">
              <a16:creationId xmlns:a16="http://schemas.microsoft.com/office/drawing/2014/main" id="{84C2F18D-5C39-4584-900E-9315B7A23F7D}"/>
            </a:ext>
          </a:extLst>
        </xdr:cNvPr>
        <xdr:cNvSpPr txBox="1"/>
      </xdr:nvSpPr>
      <xdr:spPr>
        <a:xfrm>
          <a:off x="8363961" y="4936744"/>
          <a:ext cx="2720196" cy="691401"/>
        </a:xfrm>
        <a:prstGeom prst="roundRect">
          <a:avLst/>
        </a:prstGeom>
        <a:noFill/>
        <a:ln w="53975">
          <a:noFill/>
        </a:ln>
        <a:effectLst>
          <a:innerShdw dist="63500" dir="2700000">
            <a:prstClr val="black">
              <a:alpha val="50000"/>
            </a:prstClr>
          </a:inn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PH" sz="1400" b="1" i="1" baseline="0">
              <a:solidFill>
                <a:schemeClr val="accent1">
                  <a:lumMod val="75000"/>
                </a:schemeClr>
              </a:solidFill>
              <a:latin typeface="+mn-lt"/>
              <a:ea typeface="+mn-ea"/>
              <a:cs typeface="+mn-cs"/>
            </a:rPr>
            <a:t> WHICH PRODUCTS HAVE THE </a:t>
          </a:r>
          <a:r>
            <a:rPr lang="en-PH" sz="1400" b="1" i="1" baseline="0">
              <a:solidFill>
                <a:srgbClr val="FF0000"/>
              </a:solidFill>
              <a:latin typeface="+mn-lt"/>
              <a:ea typeface="+mn-ea"/>
              <a:cs typeface="+mn-cs"/>
            </a:rPr>
            <a:t>HIGHEST NET GAIN</a:t>
          </a:r>
          <a:r>
            <a:rPr lang="en-PH" sz="1400" b="1" i="1" baseline="0">
              <a:solidFill>
                <a:schemeClr val="accent1">
                  <a:lumMod val="75000"/>
                </a:schemeClr>
              </a:solidFill>
              <a:latin typeface="+mn-lt"/>
              <a:ea typeface="+mn-ea"/>
              <a:cs typeface="+mn-cs"/>
            </a:rPr>
            <a:t>?</a:t>
          </a:r>
        </a:p>
      </xdr:txBody>
    </xdr:sp>
    <xdr:clientData/>
  </xdr:twoCellAnchor>
  <xdr:twoCellAnchor>
    <xdr:from>
      <xdr:col>13</xdr:col>
      <xdr:colOff>14713</xdr:colOff>
      <xdr:row>30</xdr:row>
      <xdr:rowOff>98611</xdr:rowOff>
    </xdr:from>
    <xdr:to>
      <xdr:col>18</xdr:col>
      <xdr:colOff>600635</xdr:colOff>
      <xdr:row>35</xdr:row>
      <xdr:rowOff>80682</xdr:rowOff>
    </xdr:to>
    <xdr:graphicFrame macro="">
      <xdr:nvGraphicFramePr>
        <xdr:cNvPr id="18" name="Chart 17">
          <a:extLst>
            <a:ext uri="{FF2B5EF4-FFF2-40B4-BE49-F238E27FC236}">
              <a16:creationId xmlns:a16="http://schemas.microsoft.com/office/drawing/2014/main" id="{A1BA2FB5-6191-49B7-ACB4-8979C07766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425911</xdr:colOff>
      <xdr:row>36</xdr:row>
      <xdr:rowOff>100775</xdr:rowOff>
    </xdr:from>
    <xdr:to>
      <xdr:col>18</xdr:col>
      <xdr:colOff>98107</xdr:colOff>
      <xdr:row>40</xdr:row>
      <xdr:rowOff>74999</xdr:rowOff>
    </xdr:to>
    <xdr:sp macro="" textlink="">
      <xdr:nvSpPr>
        <xdr:cNvPr id="24" name="TextBox 23">
          <a:extLst>
            <a:ext uri="{FF2B5EF4-FFF2-40B4-BE49-F238E27FC236}">
              <a16:creationId xmlns:a16="http://schemas.microsoft.com/office/drawing/2014/main" id="{907F307F-56B4-4464-8D71-12F5A866B7DC}"/>
            </a:ext>
          </a:extLst>
        </xdr:cNvPr>
        <xdr:cNvSpPr txBox="1"/>
      </xdr:nvSpPr>
      <xdr:spPr>
        <a:xfrm>
          <a:off x="8350711" y="6555363"/>
          <a:ext cx="2720196" cy="691401"/>
        </a:xfrm>
        <a:prstGeom prst="roundRect">
          <a:avLst/>
        </a:prstGeom>
        <a:noFill/>
        <a:ln w="53975">
          <a:noFill/>
        </a:ln>
        <a:effectLst>
          <a:innerShdw dist="63500" dir="2700000">
            <a:prstClr val="black">
              <a:alpha val="50000"/>
            </a:prstClr>
          </a:inn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PH" sz="1400" b="1" i="1" baseline="0">
              <a:solidFill>
                <a:schemeClr val="accent1">
                  <a:lumMod val="75000"/>
                </a:schemeClr>
              </a:solidFill>
              <a:latin typeface="+mn-lt"/>
              <a:ea typeface="+mn-ea"/>
              <a:cs typeface="+mn-cs"/>
            </a:rPr>
            <a:t>WHICH PRODUCTS RESULTED INTO A </a:t>
          </a:r>
          <a:r>
            <a:rPr lang="en-PH" sz="1400" b="1" i="1" baseline="0">
              <a:solidFill>
                <a:srgbClr val="FF0000"/>
              </a:solidFill>
              <a:latin typeface="+mn-lt"/>
              <a:ea typeface="+mn-ea"/>
              <a:cs typeface="+mn-cs"/>
            </a:rPr>
            <a:t>NET LOSS</a:t>
          </a:r>
          <a:r>
            <a:rPr lang="en-PH" sz="1400" b="1" i="1" baseline="0">
              <a:solidFill>
                <a:schemeClr val="accent1">
                  <a:lumMod val="75000"/>
                </a:schemeClr>
              </a:solidFill>
              <a:latin typeface="+mn-lt"/>
              <a:ea typeface="+mn-ea"/>
              <a:cs typeface="+mn-cs"/>
            </a:rPr>
            <a:t>?</a:t>
          </a:r>
        </a:p>
      </xdr:txBody>
    </xdr:sp>
    <xdr:clientData/>
  </xdr:twoCellAnchor>
  <xdr:twoCellAnchor>
    <xdr:from>
      <xdr:col>12</xdr:col>
      <xdr:colOff>511865</xdr:colOff>
      <xdr:row>39</xdr:row>
      <xdr:rowOff>107576</xdr:rowOff>
    </xdr:from>
    <xdr:to>
      <xdr:col>18</xdr:col>
      <xdr:colOff>457198</xdr:colOff>
      <xdr:row>44</xdr:row>
      <xdr:rowOff>110963</xdr:rowOff>
    </xdr:to>
    <xdr:graphicFrame macro="">
      <xdr:nvGraphicFramePr>
        <xdr:cNvPr id="65" name="Chart 64">
          <a:extLst>
            <a:ext uri="{FF2B5EF4-FFF2-40B4-BE49-F238E27FC236}">
              <a16:creationId xmlns:a16="http://schemas.microsoft.com/office/drawing/2014/main" id="{50066C1D-6B74-486A-B38A-DCF13CC84C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282222</xdr:colOff>
      <xdr:row>36</xdr:row>
      <xdr:rowOff>128715</xdr:rowOff>
    </xdr:from>
    <xdr:to>
      <xdr:col>26</xdr:col>
      <xdr:colOff>528918</xdr:colOff>
      <xdr:row>44</xdr:row>
      <xdr:rowOff>174789</xdr:rowOff>
    </xdr:to>
    <xdr:sp macro="" textlink="">
      <xdr:nvSpPr>
        <xdr:cNvPr id="66" name="Rectangle: Rounded Corners 65">
          <a:extLst>
            <a:ext uri="{FF2B5EF4-FFF2-40B4-BE49-F238E27FC236}">
              <a16:creationId xmlns:a16="http://schemas.microsoft.com/office/drawing/2014/main" id="{E96F8787-4B2C-3391-A06E-6961FAAB78B0}"/>
            </a:ext>
          </a:extLst>
        </xdr:cNvPr>
        <xdr:cNvSpPr/>
      </xdr:nvSpPr>
      <xdr:spPr>
        <a:xfrm>
          <a:off x="11914119" y="6693638"/>
          <a:ext cx="4532132" cy="1504946"/>
        </a:xfrm>
        <a:prstGeom prst="roundRect">
          <a:avLst>
            <a:gd name="adj" fmla="val 40047"/>
          </a:avLst>
        </a:prstGeom>
        <a:solidFill>
          <a:schemeClr val="bg1"/>
        </a:solidFill>
        <a:ln w="53975">
          <a:gradFill flip="none" rotWithShape="1">
            <a:gsLst>
              <a:gs pos="0">
                <a:schemeClr val="accent5">
                  <a:lumMod val="20000"/>
                  <a:lumOff val="80000"/>
                </a:schemeClr>
              </a:gs>
              <a:gs pos="100000">
                <a:schemeClr val="accent1">
                  <a:lumMod val="75000"/>
                </a:schemeClr>
              </a:gs>
            </a:gsLst>
            <a:lin ang="2700000" scaled="1"/>
            <a:tileRect/>
          </a:gradFill>
        </a:ln>
        <a:effectLst>
          <a:outerShdw blurRad="50800" dist="635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PH" sz="1100">
            <a:solidFill>
              <a:schemeClr val="lt1"/>
            </a:solidFill>
            <a:latin typeface="+mn-lt"/>
            <a:ea typeface="+mn-ea"/>
            <a:cs typeface="+mn-cs"/>
          </a:endParaRPr>
        </a:p>
      </xdr:txBody>
    </xdr:sp>
    <xdr:clientData/>
  </xdr:twoCellAnchor>
  <xdr:twoCellAnchor>
    <xdr:from>
      <xdr:col>21</xdr:col>
      <xdr:colOff>499220</xdr:colOff>
      <xdr:row>27</xdr:row>
      <xdr:rowOff>142427</xdr:rowOff>
    </xdr:from>
    <xdr:to>
      <xdr:col>26</xdr:col>
      <xdr:colOff>436466</xdr:colOff>
      <xdr:row>35</xdr:row>
      <xdr:rowOff>140715</xdr:rowOff>
    </xdr:to>
    <xdr:graphicFrame macro="">
      <xdr:nvGraphicFramePr>
        <xdr:cNvPr id="77" name="Chart 76">
          <a:extLst>
            <a:ext uri="{FF2B5EF4-FFF2-40B4-BE49-F238E27FC236}">
              <a16:creationId xmlns:a16="http://schemas.microsoft.com/office/drawing/2014/main" id="{DAD26E1A-F0C4-4A2B-AA82-923B43EA52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312818</xdr:colOff>
      <xdr:row>27</xdr:row>
      <xdr:rowOff>159889</xdr:rowOff>
    </xdr:from>
    <xdr:to>
      <xdr:col>22</xdr:col>
      <xdr:colOff>27334</xdr:colOff>
      <xdr:row>35</xdr:row>
      <xdr:rowOff>123254</xdr:rowOff>
    </xdr:to>
    <xdr:sp macro="" textlink="">
      <xdr:nvSpPr>
        <xdr:cNvPr id="67" name="TextBox 66">
          <a:extLst>
            <a:ext uri="{FF2B5EF4-FFF2-40B4-BE49-F238E27FC236}">
              <a16:creationId xmlns:a16="http://schemas.microsoft.com/office/drawing/2014/main" id="{67FE1FFC-5C00-4A52-915E-A05C9E9F2F84}"/>
            </a:ext>
          </a:extLst>
        </xdr:cNvPr>
        <xdr:cNvSpPr txBox="1"/>
      </xdr:nvSpPr>
      <xdr:spPr>
        <a:xfrm>
          <a:off x="11925381" y="5089077"/>
          <a:ext cx="1548078" cy="1423865"/>
        </a:xfrm>
        <a:prstGeom prst="roundRect">
          <a:avLst/>
        </a:prstGeom>
        <a:noFill/>
        <a:ln w="53975">
          <a:noFill/>
        </a:ln>
        <a:effectLst>
          <a:innerShdw dist="63500" dir="2700000">
            <a:prstClr val="black">
              <a:alpha val="50000"/>
            </a:prstClr>
          </a:inn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PH" sz="1400" b="1" i="1" baseline="0">
              <a:solidFill>
                <a:schemeClr val="accent1">
                  <a:lumMod val="75000"/>
                </a:schemeClr>
              </a:solidFill>
              <a:latin typeface="+mn-lt"/>
              <a:ea typeface="+mn-ea"/>
              <a:cs typeface="+mn-cs"/>
            </a:rPr>
            <a:t>WHAT IS OUR </a:t>
          </a:r>
          <a:r>
            <a:rPr lang="en-PH" sz="1400" b="1" i="1" baseline="0">
              <a:solidFill>
                <a:srgbClr val="FF0000"/>
              </a:solidFill>
              <a:latin typeface="+mn-lt"/>
              <a:ea typeface="+mn-ea"/>
              <a:cs typeface="+mn-cs"/>
            </a:rPr>
            <a:t>TOP ORDER SHIPPING MODE</a:t>
          </a:r>
          <a:r>
            <a:rPr lang="en-PH" sz="1400" b="1" i="1" baseline="0">
              <a:solidFill>
                <a:schemeClr val="accent1">
                  <a:lumMod val="75000"/>
                </a:schemeClr>
              </a:solidFill>
              <a:latin typeface="+mn-lt"/>
              <a:ea typeface="+mn-ea"/>
              <a:cs typeface="+mn-cs"/>
            </a:rPr>
            <a:t>?</a:t>
          </a:r>
        </a:p>
      </xdr:txBody>
    </xdr:sp>
    <xdr:clientData/>
  </xdr:twoCellAnchor>
  <xdr:twoCellAnchor>
    <xdr:from>
      <xdr:col>21</xdr:col>
      <xdr:colOff>488463</xdr:colOff>
      <xdr:row>36</xdr:row>
      <xdr:rowOff>151752</xdr:rowOff>
    </xdr:from>
    <xdr:to>
      <xdr:col>26</xdr:col>
      <xdr:colOff>351694</xdr:colOff>
      <xdr:row>44</xdr:row>
      <xdr:rowOff>151752</xdr:rowOff>
    </xdr:to>
    <xdr:graphicFrame macro="">
      <xdr:nvGraphicFramePr>
        <xdr:cNvPr id="68" name="Chart 67">
          <a:extLst>
            <a:ext uri="{FF2B5EF4-FFF2-40B4-BE49-F238E27FC236}">
              <a16:creationId xmlns:a16="http://schemas.microsoft.com/office/drawing/2014/main" id="{D4210329-E81B-4FE0-8A0B-44A29666D4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19</xdr:col>
      <xdr:colOff>340114</xdr:colOff>
      <xdr:row>36</xdr:row>
      <xdr:rowOff>170070</xdr:rowOff>
    </xdr:from>
    <xdr:to>
      <xdr:col>22</xdr:col>
      <xdr:colOff>54630</xdr:colOff>
      <xdr:row>44</xdr:row>
      <xdr:rowOff>133435</xdr:rowOff>
    </xdr:to>
    <xdr:sp macro="" textlink="">
      <xdr:nvSpPr>
        <xdr:cNvPr id="78" name="TextBox 77">
          <a:extLst>
            <a:ext uri="{FF2B5EF4-FFF2-40B4-BE49-F238E27FC236}">
              <a16:creationId xmlns:a16="http://schemas.microsoft.com/office/drawing/2014/main" id="{E8BF707B-FB5A-4AC2-BDF8-1E2E62CC38EE}"/>
            </a:ext>
          </a:extLst>
        </xdr:cNvPr>
        <xdr:cNvSpPr txBox="1"/>
      </xdr:nvSpPr>
      <xdr:spPr>
        <a:xfrm>
          <a:off x="11972011" y="6734993"/>
          <a:ext cx="1551132" cy="1422237"/>
        </a:xfrm>
        <a:prstGeom prst="roundRect">
          <a:avLst/>
        </a:prstGeom>
        <a:noFill/>
        <a:ln w="53975">
          <a:noFill/>
        </a:ln>
        <a:effectLst>
          <a:innerShdw dist="63500" dir="2700000">
            <a:prstClr val="black">
              <a:alpha val="50000"/>
            </a:prstClr>
          </a:inn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PH" sz="1400" b="1" i="1" baseline="0">
              <a:solidFill>
                <a:schemeClr val="accent1">
                  <a:lumMod val="75000"/>
                </a:schemeClr>
              </a:solidFill>
              <a:latin typeface="+mn-lt"/>
              <a:ea typeface="+mn-ea"/>
              <a:cs typeface="+mn-cs"/>
            </a:rPr>
            <a:t>WHAT IS OUR </a:t>
          </a:r>
          <a:r>
            <a:rPr lang="en-PH" sz="1400" b="1" i="1" baseline="0">
              <a:solidFill>
                <a:srgbClr val="FF0000"/>
              </a:solidFill>
              <a:latin typeface="+mn-lt"/>
              <a:ea typeface="+mn-ea"/>
              <a:cs typeface="+mn-cs"/>
            </a:rPr>
            <a:t>TOP CUSTOMER SEGMENT</a:t>
          </a:r>
          <a:r>
            <a:rPr lang="en-PH" sz="1400" b="1" i="1" baseline="0">
              <a:solidFill>
                <a:schemeClr val="accent1">
                  <a:lumMod val="75000"/>
                </a:schemeClr>
              </a:solidFill>
              <a:latin typeface="+mn-lt"/>
              <a:ea typeface="+mn-ea"/>
              <a:cs typeface="+mn-cs"/>
            </a:rPr>
            <a:t>?</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ONA" refreshedDate="45229.859780439816" backgroundQuery="1" createdVersion="8" refreshedVersion="8" minRefreshableVersion="3" recordCount="0" supportSubquery="1" supportAdvancedDrill="1" xr:uid="{211BDACA-76F9-47E6-AEAC-99391BBDA8A5}">
  <cacheSource type="external" connectionId="7"/>
  <cacheFields count="5">
    <cacheField name="[DimOrders].[OrderDate].[OrderDate]" caption="OrderDate" numFmtId="0" hierarchy="1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DimOrders].[OrderDate (Month)].[OrderDate (Month)]" caption="OrderDate (Month)" numFmtId="0" hierarchy="30" level="1">
      <sharedItems count="12">
        <s v="Jan"/>
        <s v="Feb"/>
        <s v="Mar"/>
        <s v="Apr"/>
        <s v="May"/>
        <s v="Jun"/>
        <s v="Jul"/>
        <s v="Aug"/>
        <s v="Sep"/>
        <s v="Oct"/>
        <s v="Nov"/>
        <s v="Dec"/>
      </sharedItems>
    </cacheField>
    <cacheField name="[Measures].[Total.Sales]" caption="Total.Sales" numFmtId="0" hierarchy="49" level="32767"/>
    <cacheField name="[DimOrders].[Order.Year].[Order.Year]" caption="Order.Year" numFmtId="0" hierarchy="20"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DimOrders].[Order.Year].&amp;[2014]"/>
            <x15:cachedUniqueName index="1" name="[DimOrders].[Order.Year].&amp;[2015]"/>
            <x15:cachedUniqueName index="2" name="[DimOrders].[Order.Year].&amp;[2016]"/>
            <x15:cachedUniqueName index="3" name="[DimOrders].[Order.Year].&amp;[2017]"/>
          </x15:cachedUniqueNames>
        </ext>
      </extLst>
    </cacheField>
    <cacheField name="[Measures].[Total.Profit]" caption="Total.Profit" numFmtId="0" hierarchy="48" level="32767"/>
  </cacheFields>
  <cacheHierarchies count="99">
    <cacheHierarchy uniqueName="[DimCustomerDetails].[CustomerDetailsID]" caption="CustomerDetailsID" attribute="1" defaultMemberUniqueName="[DimCustomerDetails].[CustomerDetailsID].[All]" allUniqueName="[DimCustomerDetails].[CustomerDetailsID].[All]" dimensionUniqueName="[DimCustomerDetails]" displayFolder="" count="0" memberValueDatatype="20" unbalanced="0"/>
    <cacheHierarchy uniqueName="[DimCustomerDetails].[CustomerID]" caption="CustomerID" attribute="1" defaultMemberUniqueName="[DimCustomerDetails].[CustomerID].[All]" allUniqueName="[DimCustomerDetails].[CustomerID].[All]" dimensionUniqueName="[DimCustomerDetails]" displayFolder="" count="0" memberValueDatatype="130" unbalanced="0"/>
    <cacheHierarchy uniqueName="[DimCustomerDetails].[Country]" caption="Country" attribute="1" defaultMemberUniqueName="[DimCustomerDetails].[Country].[All]" allUniqueName="[DimCustomerDetails].[Country].[All]" dimensionUniqueName="[DimCustomerDetails]" displayFolder="" count="0" memberValueDatatype="130" unbalanced="0"/>
    <cacheHierarchy uniqueName="[DimCustomerDetails].[City]" caption="City" attribute="1" defaultMemberUniqueName="[DimCustomerDetails].[City].[All]" allUniqueName="[DimCustomerDetails].[City].[All]" dimensionUniqueName="[DimCustomerDetails]" displayFolder="" count="0" memberValueDatatype="130" unbalanced="0"/>
    <cacheHierarchy uniqueName="[DimCustomerDetails].[State]" caption="State" attribute="1" defaultMemberUniqueName="[DimCustomerDetails].[State].[All]" allUniqueName="[DimCustomerDetails].[State].[All]" dimensionUniqueName="[DimCustomerDetails]" displayFolder="" count="0" memberValueDatatype="130" unbalanced="0"/>
    <cacheHierarchy uniqueName="[DimCustomerDetails].[RegionID]" caption="RegionID" attribute="1" defaultMemberUniqueName="[DimCustomerDetails].[RegionID].[All]" allUniqueName="[DimCustomerDetails].[RegionID].[All]" dimensionUniqueName="[DimCustomerDetails]" displayFolder="" count="0" memberValueDatatype="20" unbalanced="0"/>
    <cacheHierarchy uniqueName="[DimCustomers].[CustomerID]" caption="CustomerID" attribute="1" defaultMemberUniqueName="[DimCustomers].[CustomerID].[All]" allUniqueName="[DimCustomers].[CustomerID].[All]" dimensionUniqueName="[DimCustomers]" displayFolder="" count="0" memberValueDatatype="130" unbalanced="0"/>
    <cacheHierarchy uniqueName="[DimCustomers].[FirstName]" caption="FirstName" attribute="1" defaultMemberUniqueName="[DimCustomers].[FirstName].[All]" allUniqueName="[DimCustomers].[FirstName].[All]" dimensionUniqueName="[DimCustomers]" displayFolder="" count="0" memberValueDatatype="130" unbalanced="0"/>
    <cacheHierarchy uniqueName="[DimCustomers].[LastName]" caption="LastName" attribute="1" defaultMemberUniqueName="[DimCustomers].[LastName].[All]" allUniqueName="[DimCustomers].[LastName].[All]" dimensionUniqueName="[DimCustomers]" displayFolder="" count="0" memberValueDatatype="130" unbalanced="0"/>
    <cacheHierarchy uniqueName="[DimCustomers].[Gender]" caption="Gender" attribute="1" defaultMemberUniqueName="[DimCustomers].[Gender].[All]" allUniqueName="[DimCustomers].[Gender].[All]" dimensionUniqueName="[DimCustomers]" displayFolder="" count="0" memberValueDatatype="130" unbalanced="0"/>
    <cacheHierarchy uniqueName="[DimCustomers].[Segment]" caption="Segment" attribute="1" defaultMemberUniqueName="[DimCustomers].[Segment].[All]" allUniqueName="[DimCustomers].[Segment].[All]" dimensionUniqueName="[DimCustomers]" displayFolder="" count="0" memberValueDatatype="130" unbalanced="0"/>
    <cacheHierarchy uniqueName="[DimOrders].[OrderID]" caption="OrderID" attribute="1" defaultMemberUniqueName="[DimOrders].[OrderID].[All]" allUniqueName="[DimOrders].[OrderID].[All]" dimensionUniqueName="[DimOrders]" displayFolder="" count="0" memberValueDatatype="130" unbalanced="0"/>
    <cacheHierarchy uniqueName="[DimOrders].[OrderDate]" caption="OrderDate" attribute="1" time="1" defaultMemberUniqueName="[DimOrders].[OrderDate].[All]" allUniqueName="[DimOrders].[OrderDate].[All]" dimensionUniqueName="[DimOrders]" displayFolder="" count="2" memberValueDatatype="7" unbalanced="0">
      <fieldsUsage count="2">
        <fieldUsage x="-1"/>
        <fieldUsage x="0"/>
      </fieldsUsage>
    </cacheHierarchy>
    <cacheHierarchy uniqueName="[DimOrders].[ShipDate]" caption="ShipDate" attribute="1" time="1" defaultMemberUniqueName="[DimOrders].[ShipDate].[All]" allUniqueName="[DimOrders].[ShipDate].[All]" dimensionUniqueName="[DimOrders]" displayFolder="" count="0" memberValueDatatype="7" unbalanced="0"/>
    <cacheHierarchy uniqueName="[DimOrders].[ShipMode]" caption="ShipMode" attribute="1" defaultMemberUniqueName="[DimOrders].[ShipMode].[All]" allUniqueName="[DimOrders].[ShipMode].[All]" dimensionUniqueName="[DimOrders]" displayFolder="" count="0" memberValueDatatype="130" unbalanced="0"/>
    <cacheHierarchy uniqueName="[DimOrders].[CustomerID]" caption="CustomerID" attribute="1" defaultMemberUniqueName="[DimOrders].[CustomerID].[All]" allUniqueName="[DimOrders].[CustomerID].[All]" dimensionUniqueName="[DimOrders]" displayFolder="" count="0" memberValueDatatype="130" unbalanced="0"/>
    <cacheHierarchy uniqueName="[DimOrders].[ProductID]" caption="ProductID" attribute="1" defaultMemberUniqueName="[DimOrders].[ProductID].[All]" allUniqueName="[DimOrders].[ProductID].[All]" dimensionUniqueName="[DimOrders]" displayFolder="" count="0" memberValueDatatype="130" unbalanced="0"/>
    <cacheHierarchy uniqueName="[DimOrders].[CustomerDetailsID]" caption="CustomerDetailsID" attribute="1" defaultMemberUniqueName="[DimOrders].[CustomerDetailsID].[All]" allUniqueName="[DimOrders].[CustomerDetailsID].[All]" dimensionUniqueName="[DimOrders]" displayFolder="" count="0" memberValueDatatype="20" unbalanced="0"/>
    <cacheHierarchy uniqueName="[DimOrders].[IsReturned]" caption="IsReturned" attribute="1" defaultMemberUniqueName="[DimOrders].[IsReturned].[All]" allUniqueName="[DimOrders].[IsReturned].[All]" dimensionUniqueName="[DimOrders]" displayFolder="" count="0" memberValueDatatype="130" unbalanced="0"/>
    <cacheHierarchy uniqueName="[DimOrders].[RegionID]" caption="RegionID" attribute="1" defaultMemberUniqueName="[DimOrders].[RegionID].[All]" allUniqueName="[DimOrders].[RegionID].[All]" dimensionUniqueName="[DimOrders]" displayFolder="" count="0" memberValueDatatype="20" unbalanced="0"/>
    <cacheHierarchy uniqueName="[DimOrders].[Order.Year]" caption="Order.Year" attribute="1" defaultMemberUniqueName="[DimOrders].[Order.Year].[All]" allUniqueName="[DimOrders].[Order.Year].[All]" dimensionUniqueName="[DimOrders]" displayFolder="" count="2" memberValueDatatype="20" unbalanced="0">
      <fieldsUsage count="2">
        <fieldUsage x="-1"/>
        <fieldUsage x="3"/>
      </fieldsUsage>
    </cacheHierarchy>
    <cacheHierarchy uniqueName="[DimOrders].[Order.MonthName]" caption="Order.MonthName" attribute="1" defaultMemberUniqueName="[DimOrders].[Order.MonthName].[All]" allUniqueName="[DimOrders].[Order.MonthName].[All]" dimensionUniqueName="[DimOrders]" displayFolder="" count="0" memberValueDatatype="130" unbalanced="0"/>
    <cacheHierarchy uniqueName="[DimOrders].[Order.Month]" caption="Order.Month" attribute="1" defaultMemberUniqueName="[DimOrders].[Order.Month].[All]" allUniqueName="[DimOrders].[Order.Month].[All]" dimensionUniqueName="[DimOrders]" displayFolder="" count="0" memberValueDatatype="20" unbalanced="0"/>
    <cacheHierarchy uniqueName="[DimOrders].[Order.DayName]" caption="Order.DayName" attribute="1" defaultMemberUniqueName="[DimOrders].[Order.DayName].[All]" allUniqueName="[DimOrders].[Order.DayName].[All]" dimensionUniqueName="[DimOrders]" displayFolder="" count="0" memberValueDatatype="130" unbalanced="0"/>
    <cacheHierarchy uniqueName="[DimOrders].[Order.Day]" caption="Order.Day" attribute="1" defaultMemberUniqueName="[DimOrders].[Order.Day].[All]" allUniqueName="[DimOrders].[Order.Day].[All]" dimensionUniqueName="[DimOrders]" displayFolder="" count="0" memberValueDatatype="20" unbalanced="0"/>
    <cacheHierarchy uniqueName="[DimOrders].[Delivery Duration]" caption="Delivery Duration" attribute="1" defaultMemberUniqueName="[DimOrders].[Delivery Duration].[All]" allUniqueName="[DimOrders].[Delivery Duration].[All]" dimensionUniqueName="[DimOrders]" displayFolder="" count="0" memberValueDatatype="20" unbalanced="0"/>
    <cacheHierarchy uniqueName="[DimOrders].[C_FirstName]" caption="C_FirstName" attribute="1" defaultMemberUniqueName="[DimOrders].[C_FirstName].[All]" allUniqueName="[DimOrders].[C_FirstName].[All]" dimensionUniqueName="[DimOrders]" displayFolder="" count="0" memberValueDatatype="130" unbalanced="0"/>
    <cacheHierarchy uniqueName="[DimOrders].[C_LastName]" caption="C_LastName" attribute="1" defaultMemberUniqueName="[DimOrders].[C_LastName].[All]" allUniqueName="[DimOrders].[C_LastName].[All]" dimensionUniqueName="[DimOrders]" displayFolder="" count="0" memberValueDatatype="130" unbalanced="0"/>
    <cacheHierarchy uniqueName="[DimOrders].[C_Gender]" caption="C_Gender" attribute="1" defaultMemberUniqueName="[DimOrders].[C_Gender].[All]" allUniqueName="[DimOrders].[C_Gender].[All]" dimensionUniqueName="[DimOrders]" displayFolder="" count="0" memberValueDatatype="130" unbalanced="0"/>
    <cacheHierarchy uniqueName="[DimOrders].[C_Segment]" caption="C_Segment" attribute="1" defaultMemberUniqueName="[DimOrders].[C_Segment].[All]" allUniqueName="[DimOrders].[C_Segment].[All]" dimensionUniqueName="[DimOrders]" displayFolder="" count="0" memberValueDatatype="130" unbalanced="0"/>
    <cacheHierarchy uniqueName="[DimOrders].[OrderDate (Month)]" caption="OrderDate (Month)" attribute="1" defaultMemberUniqueName="[DimOrders].[OrderDate (Month)].[All]" allUniqueName="[DimOrders].[OrderDate (Month)].[All]" dimensionUniqueName="[DimOrders]" displayFolder="" count="2" memberValueDatatype="130" unbalanced="0">
      <fieldsUsage count="2">
        <fieldUsage x="-1"/>
        <fieldUsage x="1"/>
      </fieldsUsage>
    </cacheHierarchy>
    <cacheHierarchy uniqueName="[DimPeople].[RegionID]" caption="RegionID" attribute="1" defaultMemberUniqueName="[DimPeople].[RegionID].[All]" allUniqueName="[DimPeople].[RegionID].[All]" dimensionUniqueName="[DimPeople]" displayFolder="" count="0" memberValueDatatype="20" unbalanced="0"/>
    <cacheHierarchy uniqueName="[DimPeople].[Region]" caption="Region" attribute="1" defaultMemberUniqueName="[DimPeople].[Region].[All]" allUniqueName="[DimPeople].[Region].[All]" dimensionUniqueName="[DimPeople]" displayFolder="" count="0" memberValueDatatype="130" unbalanced="0"/>
    <cacheHierarchy uniqueName="[DimPeople].[RegionalManager]" caption="RegionalManager" attribute="1" defaultMemberUniqueName="[DimPeople].[RegionalManager].[All]" allUniqueName="[DimPeople].[RegionalManager].[All]" dimensionUniqueName="[DimPeople]" displayFolder="" count="0" memberValueDatatype="130" unbalanced="0"/>
    <cacheHierarchy uniqueName="[DimProducts].[ProductID]" caption="ProductID" attribute="1" defaultMemberUniqueName="[DimProducts].[ProductID].[All]" allUniqueName="[DimProducts].[ProductID].[All]" dimensionUniqueName="[DimProducts]" displayFolder="" count="0" memberValueDatatype="130" unbalanced="0"/>
    <cacheHierarchy uniqueName="[DimProducts].[Category]" caption="Category" attribute="1" defaultMemberUniqueName="[DimProducts].[Category].[All]" allUniqueName="[DimProducts].[Category].[All]" dimensionUniqueName="[DimProducts]" displayFolder="" count="0" memberValueDatatype="130" unbalanced="0"/>
    <cacheHierarchy uniqueName="[DimProducts].[Subcategory]" caption="Subcategory" attribute="1" defaultMemberUniqueName="[DimProducts].[Subcategory].[All]" allUniqueName="[DimProducts].[Subcategory].[All]" dimensionUniqueName="[DimProducts]" displayFolder="" count="0" memberValueDatatype="130" unbalanced="0"/>
    <cacheHierarchy uniqueName="[DimProducts].[ProductName]" caption="ProductName" attribute="1" defaultMemberUniqueName="[DimProducts].[ProductName].[All]" allUniqueName="[DimProducts].[ProductName].[All]" dimensionUniqueName="[DimProducts]" displayFolder="" count="0" memberValueDatatype="130" unbalanced="0"/>
    <cacheHierarchy uniqueName="[FactOrderSales].[OrderSalesID]" caption="OrderSalesID" attribute="1" defaultMemberUniqueName="[FactOrderSales].[OrderSalesID].[All]" allUniqueName="[FactOrderSales].[OrderSalesID].[All]" dimensionUniqueName="[FactOrderSales]" displayFolder="" count="0" memberValueDatatype="20" unbalanced="0"/>
    <cacheHierarchy uniqueName="[FactOrderSales].[OrderID]" caption="OrderID" attribute="1" defaultMemberUniqueName="[FactOrderSales].[OrderID].[All]" allUniqueName="[FactOrderSales].[OrderID].[All]" dimensionUniqueName="[FactOrderSales]" displayFolder="" count="0" memberValueDatatype="130" unbalanced="0"/>
    <cacheHierarchy uniqueName="[FactOrderSales].[ProductID]" caption="ProductID" attribute="1" defaultMemberUniqueName="[FactOrderSales].[ProductID].[All]" allUniqueName="[FactOrderSales].[ProductID].[All]" dimensionUniqueName="[FactOrderSales]" displayFolder="" count="0" memberValueDatatype="130" unbalanced="0"/>
    <cacheHierarchy uniqueName="[FactOrderSales].[Sales]" caption="Sales" attribute="1" defaultMemberUniqueName="[FactOrderSales].[Sales].[All]" allUniqueName="[FactOrderSales].[Sales].[All]" dimensionUniqueName="[FactOrderSales]" displayFolder="" count="0" memberValueDatatype="5" unbalanced="0"/>
    <cacheHierarchy uniqueName="[FactOrderSales].[Quantity]" caption="Quantity" attribute="1" defaultMemberUniqueName="[FactOrderSales].[Quantity].[All]" allUniqueName="[FactOrderSales].[Quantity].[All]" dimensionUniqueName="[FactOrderSales]" displayFolder="" count="0" memberValueDatatype="20" unbalanced="0"/>
    <cacheHierarchy uniqueName="[FactOrderSales].[Discount Rate %]" caption="Discount Rate %" attribute="1" defaultMemberUniqueName="[FactOrderSales].[Discount Rate %].[All]" allUniqueName="[FactOrderSales].[Discount Rate %].[All]" dimensionUniqueName="[FactOrderSales]" displayFolder="" count="0" memberValueDatatype="20" unbalanced="0"/>
    <cacheHierarchy uniqueName="[FactOrderSales].[Profit]" caption="Profit" attribute="1" defaultMemberUniqueName="[FactOrderSales].[Profit].[All]" allUniqueName="[FactOrderSales].[Profit].[All]" dimensionUniqueName="[FactOrderSales]" displayFolder="" count="0" memberValueDatatype="5" unbalanced="0"/>
    <cacheHierarchy uniqueName="[FactOrderSales].[RegionID]" caption="RegionID" attribute="1" defaultMemberUniqueName="[FactOrderSales].[RegionID].[All]" allUniqueName="[FactOrderSales].[RegionID].[All]" dimensionUniqueName="[FactOrderSales]" displayFolder="" count="0" memberValueDatatype="20" unbalanced="0"/>
    <cacheHierarchy uniqueName="[FactOrderSales].[WithDiscount]" caption="WithDiscount" attribute="1" defaultMemberUniqueName="[FactOrderSales].[WithDiscount].[All]" allUniqueName="[FactOrderSales].[WithDiscount].[All]" dimensionUniqueName="[FactOrderSales]" displayFolder="" count="0" memberValueDatatype="130" unbalanced="0"/>
    <cacheHierarchy uniqueName="[DimOrders].[OrderDate (Month Index)]" caption="OrderDate (Month Index)" attribute="1" defaultMemberUniqueName="[DimOrders].[OrderDate (Month Index)].[All]" allUniqueName="[DimOrders].[OrderDate (Month Index)].[All]" dimensionUniqueName="[DimOrders]" displayFolder="" count="0" memberValueDatatype="20" unbalanced="0" hidden="1"/>
    <cacheHierarchy uniqueName="[Measures].[Total.Profit]" caption="Total.Profit" measure="1" displayFolder="" measureGroup="FactOrderSales" count="0" oneField="1">
      <fieldsUsage count="1">
        <fieldUsage x="4"/>
      </fieldsUsage>
    </cacheHierarchy>
    <cacheHierarchy uniqueName="[Measures].[Total.Sales]" caption="Total.Sales" measure="1" displayFolder="" measureGroup="FactOrderSales" count="0" oneField="1">
      <fieldsUsage count="1">
        <fieldUsage x="2"/>
      </fieldsUsage>
    </cacheHierarchy>
    <cacheHierarchy uniqueName="[Measures].[Total.Quantity]" caption="Total.Quantity" measure="1" displayFolder="" measureGroup="FactOrderSales" count="0"/>
    <cacheHierarchy uniqueName="[Measures].[Average Delivery Duration]" caption="Average Delivery Duration" measure="1" displayFolder="" measureGroup="DimOrders" count="0"/>
    <cacheHierarchy uniqueName="[Measures].[__XL_Count DimCustomers]" caption="__XL_Count DimCustomers" measure="1" displayFolder="" measureGroup="DimCustomers" count="0" hidden="1"/>
    <cacheHierarchy uniqueName="[Measures].[__XL_Count DimCustomerDetails]" caption="__XL_Count DimCustomerDetails" measure="1" displayFolder="" measureGroup="DimCustomerDetails" count="0" hidden="1"/>
    <cacheHierarchy uniqueName="[Measures].[__XL_Count DimPeople]" caption="__XL_Count DimPeople" measure="1" displayFolder="" measureGroup="DimPeople" count="0" hidden="1"/>
    <cacheHierarchy uniqueName="[Measures].[__XL_Count DimProducts]" caption="__XL_Count DimProducts" measure="1" displayFolder="" measureGroup="DimProducts" count="0" hidden="1"/>
    <cacheHierarchy uniqueName="[Measures].[__XL_Count FactOrderSales]" caption="__XL_Count FactOrderSales" measure="1" displayFolder="" measureGroup="FactOrderSales" count="0" hidden="1"/>
    <cacheHierarchy uniqueName="[Measures].[__XL_Count DimOrders]" caption="__XL_Count DimOrders" measure="1" displayFolder="" measureGroup="DimOrders" count="0" hidden="1"/>
    <cacheHierarchy uniqueName="[Measures].[__No measures defined]" caption="__No measures defined" measure="1" displayFolder="" count="0" hidden="1"/>
    <cacheHierarchy uniqueName="[Measures].[Count of IsReturned]" caption="Count of IsReturned" measure="1" displayFolder="" measureGroup="DimOrders" count="0" hidden="1">
      <extLst>
        <ext xmlns:x15="http://schemas.microsoft.com/office/spreadsheetml/2010/11/main" uri="{B97F6D7D-B522-45F9-BDA1-12C45D357490}">
          <x15:cacheHierarchy aggregatedColumn="18"/>
        </ext>
      </extLst>
    </cacheHierarchy>
    <cacheHierarchy uniqueName="[Measures].[Count of Order.MonthName]" caption="Count of Order.MonthName" measure="1" displayFolder="" measureGroup="DimOrders" count="0" hidden="1">
      <extLst>
        <ext xmlns:x15="http://schemas.microsoft.com/office/spreadsheetml/2010/11/main" uri="{B97F6D7D-B522-45F9-BDA1-12C45D357490}">
          <x15:cacheHierarchy aggregatedColumn="21"/>
        </ext>
      </extLst>
    </cacheHierarchy>
    <cacheHierarchy uniqueName="[Measures].[Sum of Order.Month]" caption="Sum of Order.Month" measure="1" displayFolder="" measureGroup="DimOrders" count="0" hidden="1">
      <extLst>
        <ext xmlns:x15="http://schemas.microsoft.com/office/spreadsheetml/2010/11/main" uri="{B97F6D7D-B522-45F9-BDA1-12C45D357490}">
          <x15:cacheHierarchy aggregatedColumn="22"/>
        </ext>
      </extLst>
    </cacheHierarchy>
    <cacheHierarchy uniqueName="[Measures].[Count of Order.Month]" caption="Count of Order.Month" measure="1" displayFolder="" measureGroup="DimOrders" count="0" hidden="1">
      <extLst>
        <ext xmlns:x15="http://schemas.microsoft.com/office/spreadsheetml/2010/11/main" uri="{B97F6D7D-B522-45F9-BDA1-12C45D357490}">
          <x15:cacheHierarchy aggregatedColumn="22"/>
        </ext>
      </extLst>
    </cacheHierarchy>
    <cacheHierarchy uniqueName="[Measures].[Count of Order.DayName]" caption="Count of Order.DayName" measure="1" displayFolder="" measureGroup="Dim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FactOrderSales" count="0" hidden="1">
      <extLst>
        <ext xmlns:x15="http://schemas.microsoft.com/office/spreadsheetml/2010/11/main" uri="{B97F6D7D-B522-45F9-BDA1-12C45D357490}">
          <x15:cacheHierarchy aggregatedColumn="41"/>
        </ext>
      </extLst>
    </cacheHierarchy>
    <cacheHierarchy uniqueName="[Measures].[Sum of Profit]" caption="Sum of Profit" measure="1" displayFolder="" measureGroup="FactOrderSales" count="0" hidden="1">
      <extLst>
        <ext xmlns:x15="http://schemas.microsoft.com/office/spreadsheetml/2010/11/main" uri="{B97F6D7D-B522-45F9-BDA1-12C45D357490}">
          <x15:cacheHierarchy aggregatedColumn="44"/>
        </ext>
      </extLst>
    </cacheHierarchy>
    <cacheHierarchy uniqueName="[Measures].[Sum of Delivery Duration]" caption="Sum of Delivery Duration" measure="1" displayFolder="" measureGroup="DimOrders" count="0" hidden="1">
      <extLst>
        <ext xmlns:x15="http://schemas.microsoft.com/office/spreadsheetml/2010/11/main" uri="{B97F6D7D-B522-45F9-BDA1-12C45D357490}">
          <x15:cacheHierarchy aggregatedColumn="25"/>
        </ext>
      </extLst>
    </cacheHierarchy>
    <cacheHierarchy uniqueName="[Measures].[Count of Gender]" caption="Count of Gender" measure="1" displayFolder="" measureGroup="DimCustomers" count="0" hidden="1">
      <extLst>
        <ext xmlns:x15="http://schemas.microsoft.com/office/spreadsheetml/2010/11/main" uri="{B97F6D7D-B522-45F9-BDA1-12C45D357490}">
          <x15:cacheHierarchy aggregatedColumn="9"/>
        </ext>
      </extLst>
    </cacheHierarchy>
    <cacheHierarchy uniqueName="[Measures].[Count of Subcategory]" caption="Count of Subcategory" measure="1" displayFolder="" measureGroup="DimProducts"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FactOrderSales" count="0" hidden="1">
      <extLst>
        <ext xmlns:x15="http://schemas.microsoft.com/office/spreadsheetml/2010/11/main" uri="{B97F6D7D-B522-45F9-BDA1-12C45D357490}">
          <x15:cacheHierarchy aggregatedColumn="42"/>
        </ext>
      </extLst>
    </cacheHierarchy>
    <cacheHierarchy uniqueName="[Measures].[Count of Segment]" caption="Count of Segment" measure="1" displayFolder="" measureGroup="DimCustomers" count="0" hidden="1">
      <extLst>
        <ext xmlns:x15="http://schemas.microsoft.com/office/spreadsheetml/2010/11/main" uri="{B97F6D7D-B522-45F9-BDA1-12C45D357490}">
          <x15:cacheHierarchy aggregatedColumn="10"/>
        </ext>
      </extLst>
    </cacheHierarchy>
    <cacheHierarchy uniqueName="[Measures].[Sum of Discount Rate %]" caption="Sum of Discount Rate %" measure="1" displayFolder="" measureGroup="FactOrderSales" count="0" hidden="1">
      <extLst>
        <ext xmlns:x15="http://schemas.microsoft.com/office/spreadsheetml/2010/11/main" uri="{B97F6D7D-B522-45F9-BDA1-12C45D357490}">
          <x15:cacheHierarchy aggregatedColumn="43"/>
        </ext>
      </extLst>
    </cacheHierarchy>
    <cacheHierarchy uniqueName="[Measures].[Count of Discount Rate %]" caption="Count of Discount Rate %" measure="1" displayFolder="" measureGroup="FactOrderSales" count="0" hidden="1">
      <extLst>
        <ext xmlns:x15="http://schemas.microsoft.com/office/spreadsheetml/2010/11/main" uri="{B97F6D7D-B522-45F9-BDA1-12C45D357490}">
          <x15:cacheHierarchy aggregatedColumn="43"/>
        </ext>
      </extLst>
    </cacheHierarchy>
    <cacheHierarchy uniqueName="[Measures].[Count of WithDiscount]" caption="Count of WithDiscount" measure="1" displayFolder="" measureGroup="FactOrderSales" count="0" hidden="1">
      <extLst>
        <ext xmlns:x15="http://schemas.microsoft.com/office/spreadsheetml/2010/11/main" uri="{B97F6D7D-B522-45F9-BDA1-12C45D357490}">
          <x15:cacheHierarchy aggregatedColumn="46"/>
        </ext>
      </extLst>
    </cacheHierarchy>
    <cacheHierarchy uniqueName="[Measures].[Sum of CustomerDetailsID]" caption="Sum of CustomerDetailsID" measure="1" displayFolder="" measureGroup="DimOrders" count="0" hidden="1">
      <extLst>
        <ext xmlns:x15="http://schemas.microsoft.com/office/spreadsheetml/2010/11/main" uri="{B97F6D7D-B522-45F9-BDA1-12C45D357490}">
          <x15:cacheHierarchy aggregatedColumn="17"/>
        </ext>
      </extLst>
    </cacheHierarchy>
    <cacheHierarchy uniqueName="[Measures].[Average of Delivery Duration]" caption="Average of Delivery Duration" measure="1" displayFolder="" measureGroup="DimOrders" count="0" hidden="1">
      <extLst>
        <ext xmlns:x15="http://schemas.microsoft.com/office/spreadsheetml/2010/11/main" uri="{B97F6D7D-B522-45F9-BDA1-12C45D357490}">
          <x15:cacheHierarchy aggregatedColumn="25"/>
        </ext>
      </extLst>
    </cacheHierarchy>
    <cacheHierarchy uniqueName="[Measures].[Count of Region]" caption="Count of Region" measure="1" displayFolder="" measureGroup="DimPeople" count="0" hidden="1">
      <extLst>
        <ext xmlns:x15="http://schemas.microsoft.com/office/spreadsheetml/2010/11/main" uri="{B97F6D7D-B522-45F9-BDA1-12C45D357490}">
          <x15:cacheHierarchy aggregatedColumn="32"/>
        </ext>
      </extLst>
    </cacheHierarchy>
    <cacheHierarchy uniqueName="[Measures].[Count of OrderID]" caption="Count of OrderID" measure="1" displayFolder="" measureGroup="DimOrders" count="0" hidden="1">
      <extLst>
        <ext xmlns:x15="http://schemas.microsoft.com/office/spreadsheetml/2010/11/main" uri="{B97F6D7D-B522-45F9-BDA1-12C45D357490}">
          <x15:cacheHierarchy aggregatedColumn="11"/>
        </ext>
      </extLst>
    </cacheHierarchy>
    <cacheHierarchy uniqueName="[Measures].[Distinct Count of OrderID]" caption="Distinct Count of OrderID" measure="1" displayFolder="" measureGroup="DimOrders" count="0" hidden="1">
      <extLst>
        <ext xmlns:x15="http://schemas.microsoft.com/office/spreadsheetml/2010/11/main" uri="{B97F6D7D-B522-45F9-BDA1-12C45D357490}">
          <x15:cacheHierarchy aggregatedColumn="11"/>
        </ext>
      </extLst>
    </cacheHierarchy>
    <cacheHierarchy uniqueName="[Measures].[Count of CustomerID]" caption="Count of CustomerID" measure="1" displayFolder="" measureGroup="DimCustomers" count="0" hidden="1">
      <extLst>
        <ext xmlns:x15="http://schemas.microsoft.com/office/spreadsheetml/2010/11/main" uri="{B97F6D7D-B522-45F9-BDA1-12C45D357490}">
          <x15:cacheHierarchy aggregatedColumn="6"/>
        </ext>
      </extLst>
    </cacheHierarchy>
    <cacheHierarchy uniqueName="[Measures].[Count of CustomerDetailsID]" caption="Count of CustomerDetailsID" measure="1" displayFolder="" measureGroup="DimOrders" count="0" hidden="1">
      <extLst>
        <ext xmlns:x15="http://schemas.microsoft.com/office/spreadsheetml/2010/11/main" uri="{B97F6D7D-B522-45F9-BDA1-12C45D357490}">
          <x15:cacheHierarchy aggregatedColumn="17"/>
        </ext>
      </extLst>
    </cacheHierarchy>
    <cacheHierarchy uniqueName="[Measures].[Distinct Count of CustomerDetailsID]" caption="Distinct Count of CustomerDetailsID" measure="1" displayFolder="" measureGroup="DimOrders" count="0" hidden="1">
      <extLst>
        <ext xmlns:x15="http://schemas.microsoft.com/office/spreadsheetml/2010/11/main" uri="{B97F6D7D-B522-45F9-BDA1-12C45D357490}">
          <x15:cacheHierarchy aggregatedColumn="17"/>
        </ext>
      </extLst>
    </cacheHierarchy>
    <cacheHierarchy uniqueName="[Measures].[Sum of Order.Year]" caption="Sum of Order.Year" measure="1" displayFolder="" measureGroup="DimOrders" count="0" hidden="1">
      <extLst>
        <ext xmlns:x15="http://schemas.microsoft.com/office/spreadsheetml/2010/11/main" uri="{B97F6D7D-B522-45F9-BDA1-12C45D357490}">
          <x15:cacheHierarchy aggregatedColumn="20"/>
        </ext>
      </extLst>
    </cacheHierarchy>
    <cacheHierarchy uniqueName="[Measures].[Count of Order.Year]" caption="Count of Order.Year" measure="1" displayFolder="" measureGroup="DimOrders" count="0" hidden="1">
      <extLst>
        <ext xmlns:x15="http://schemas.microsoft.com/office/spreadsheetml/2010/11/main" uri="{B97F6D7D-B522-45F9-BDA1-12C45D357490}">
          <x15:cacheHierarchy aggregatedColumn="20"/>
        </ext>
      </extLst>
    </cacheHierarchy>
    <cacheHierarchy uniqueName="[Measures].[Sum of RegionID]" caption="Sum of RegionID" measure="1" displayFolder="" measureGroup="DimOrders" count="0" hidden="1">
      <extLst>
        <ext xmlns:x15="http://schemas.microsoft.com/office/spreadsheetml/2010/11/main" uri="{B97F6D7D-B522-45F9-BDA1-12C45D357490}">
          <x15:cacheHierarchy aggregatedColumn="19"/>
        </ext>
      </extLst>
    </cacheHierarchy>
    <cacheHierarchy uniqueName="[Measures].[Count of RegionID]" caption="Count of RegionID" measure="1" displayFolder="" measureGroup="DimOrders" count="0" hidden="1">
      <extLst>
        <ext xmlns:x15="http://schemas.microsoft.com/office/spreadsheetml/2010/11/main" uri="{B97F6D7D-B522-45F9-BDA1-12C45D357490}">
          <x15:cacheHierarchy aggregatedColumn="19"/>
        </ext>
      </extLst>
    </cacheHierarchy>
    <cacheHierarchy uniqueName="[Measures].[Distinct Count of RegionID]" caption="Distinct Count of RegionID" measure="1" displayFolder="" measureGroup="DimOrders" count="0" hidden="1">
      <extLst>
        <ext xmlns:x15="http://schemas.microsoft.com/office/spreadsheetml/2010/11/main" uri="{B97F6D7D-B522-45F9-BDA1-12C45D357490}">
          <x15:cacheHierarchy aggregatedColumn="19"/>
        </ext>
      </extLst>
    </cacheHierarchy>
    <cacheHierarchy uniqueName="[Measures].[Sum of OrderSalesID]" caption="Sum of OrderSalesID" measure="1" displayFolder="" measureGroup="FactOrderSales" count="0" hidden="1">
      <extLst>
        <ext xmlns:x15="http://schemas.microsoft.com/office/spreadsheetml/2010/11/main" uri="{B97F6D7D-B522-45F9-BDA1-12C45D357490}">
          <x15:cacheHierarchy aggregatedColumn="38"/>
        </ext>
      </extLst>
    </cacheHierarchy>
    <cacheHierarchy uniqueName="[Measures].[Count of OrderSalesID]" caption="Count of OrderSalesID" measure="1" displayFolder="" measureGroup="FactOrderSales" count="0" hidden="1">
      <extLst>
        <ext xmlns:x15="http://schemas.microsoft.com/office/spreadsheetml/2010/11/main" uri="{B97F6D7D-B522-45F9-BDA1-12C45D357490}">
          <x15:cacheHierarchy aggregatedColumn="38"/>
        </ext>
      </extLst>
    </cacheHierarchy>
    <cacheHierarchy uniqueName="[Measures].[Count of OrderID 2]" caption="Count of OrderID 2" measure="1" displayFolder="" measureGroup="FactOrderSales" count="0" hidden="1">
      <extLst>
        <ext xmlns:x15="http://schemas.microsoft.com/office/spreadsheetml/2010/11/main" uri="{B97F6D7D-B522-45F9-BDA1-12C45D357490}">
          <x15:cacheHierarchy aggregatedColumn="39"/>
        </ext>
      </extLst>
    </cacheHierarchy>
    <cacheHierarchy uniqueName="[Measures].[Count of FirstName]" caption="Count of FirstName" measure="1" displayFolder="" measureGroup="DimCustomers" count="0" hidden="1">
      <extLst>
        <ext xmlns:x15="http://schemas.microsoft.com/office/spreadsheetml/2010/11/main" uri="{B97F6D7D-B522-45F9-BDA1-12C45D357490}">
          <x15:cacheHierarchy aggregatedColumn="7"/>
        </ext>
      </extLst>
    </cacheHierarchy>
    <cacheHierarchy uniqueName="[Measures].[Distinct Count of FirstName]" caption="Distinct Count of FirstName" measure="1" displayFolder="" measureGroup="DimCustomers" count="0" hidden="1">
      <extLst>
        <ext xmlns:x15="http://schemas.microsoft.com/office/spreadsheetml/2010/11/main" uri="{B97F6D7D-B522-45F9-BDA1-12C45D357490}">
          <x15:cacheHierarchy aggregatedColumn="7"/>
        </ext>
      </extLst>
    </cacheHierarchy>
    <cacheHierarchy uniqueName="[Measures].[Distinct Count of OrderID 2]" caption="Distinct Count of OrderID 2" measure="1" displayFolder="" measureGroup="FactOrderSales" count="0" hidden="1">
      <extLst>
        <ext xmlns:x15="http://schemas.microsoft.com/office/spreadsheetml/2010/11/main" uri="{B97F6D7D-B522-45F9-BDA1-12C45D357490}">
          <x15:cacheHierarchy aggregatedColumn="39"/>
        </ext>
      </extLst>
    </cacheHierarchy>
    <cacheHierarchy uniqueName="[Measures].[Count of C_Gender]" caption="Count of C_Gender" measure="1" displayFolder="" measureGroup="DimOrders" count="0" hidden="1">
      <extLst>
        <ext xmlns:x15="http://schemas.microsoft.com/office/spreadsheetml/2010/11/main" uri="{B97F6D7D-B522-45F9-BDA1-12C45D357490}">
          <x15:cacheHierarchy aggregatedColumn="28"/>
        </ext>
      </extLst>
    </cacheHierarchy>
    <cacheHierarchy uniqueName="[Measures].[Distinct Count of C_Gender]" caption="Distinct Count of C_Gender" measure="1" displayFolder="" measureGroup="DimOrders" count="0" hidden="1">
      <extLst>
        <ext xmlns:x15="http://schemas.microsoft.com/office/spreadsheetml/2010/11/main" uri="{B97F6D7D-B522-45F9-BDA1-12C45D357490}">
          <x15:cacheHierarchy aggregatedColumn="28"/>
        </ext>
      </extLst>
    </cacheHierarchy>
    <cacheHierarchy uniqueName="[Measures].[Count of CustomerID 2]" caption="Count of CustomerID 2" measure="1" displayFolder="" measureGroup="DimOrders" count="0" hidden="1">
      <extLst>
        <ext xmlns:x15="http://schemas.microsoft.com/office/spreadsheetml/2010/11/main" uri="{B97F6D7D-B522-45F9-BDA1-12C45D357490}">
          <x15:cacheHierarchy aggregatedColumn="15"/>
        </ext>
      </extLst>
    </cacheHierarchy>
    <cacheHierarchy uniqueName="[Measures].[Distinct Count of CustomerID]" caption="Distinct Count of CustomerID" measure="1" displayFolder="" measureGroup="DimOrders" count="0" hidden="1">
      <extLst>
        <ext xmlns:x15="http://schemas.microsoft.com/office/spreadsheetml/2010/11/main" uri="{B97F6D7D-B522-45F9-BDA1-12C45D357490}">
          <x15:cacheHierarchy aggregatedColumn="15"/>
        </ext>
      </extLst>
    </cacheHierarchy>
    <cacheHierarchy uniqueName="[Measures].[Count of ShipMode]" caption="Count of ShipMode" measure="1" displayFolder="" measureGroup="DimOrders" count="0" hidden="1">
      <extLst>
        <ext xmlns:x15="http://schemas.microsoft.com/office/spreadsheetml/2010/11/main" uri="{B97F6D7D-B522-45F9-BDA1-12C45D357490}">
          <x15:cacheHierarchy aggregatedColumn="14"/>
        </ext>
      </extLst>
    </cacheHierarchy>
    <cacheHierarchy uniqueName="[Measures].[Count of C_Segment]" caption="Count of C_Segment" measure="1" displayFolder="" measureGroup="DimOrders" count="0" hidden="1">
      <extLst>
        <ext xmlns:x15="http://schemas.microsoft.com/office/spreadsheetml/2010/11/main" uri="{B97F6D7D-B522-45F9-BDA1-12C45D357490}">
          <x15:cacheHierarchy aggregatedColumn="29"/>
        </ext>
      </extLst>
    </cacheHierarchy>
  </cacheHierarchies>
  <kpis count="0"/>
  <dimensions count="7">
    <dimension name="DimCustomerDetails" uniqueName="[DimCustomerDetails]" caption="DimCustomerDetails"/>
    <dimension name="DimCustomers" uniqueName="[DimCustomers]" caption="DimCustomers"/>
    <dimension name="DimOrders" uniqueName="[DimOrders]" caption="DimOrders"/>
    <dimension name="DimPeople" uniqueName="[DimPeople]" caption="DimPeople"/>
    <dimension name="DimProducts" uniqueName="[DimProducts]" caption="DimProducts"/>
    <dimension name="FactOrderSales" uniqueName="[FactOrderSales]" caption="FactOrderSales"/>
    <dimension measure="1" name="Measures" uniqueName="[Measures]" caption="Measures"/>
  </dimensions>
  <measureGroups count="6">
    <measureGroup name="DimCustomerDetails" caption="DimCustomerDetails"/>
    <measureGroup name="DimCustomers" caption="DimCustomers"/>
    <measureGroup name="DimOrders" caption="DimOrders"/>
    <measureGroup name="DimPeople" caption="DimPeople"/>
    <measureGroup name="DimProducts" caption="DimProducts"/>
    <measureGroup name="FactOrderSales" caption="FactOrderSales"/>
  </measureGroups>
  <maps count="15">
    <map measureGroup="0" dimension="0"/>
    <map measureGroup="1" dimension="1"/>
    <map measureGroup="2" dimension="0"/>
    <map measureGroup="2" dimension="1"/>
    <map measureGroup="2" dimension="2"/>
    <map measureGroup="2" dimension="3"/>
    <map measureGroup="2" dimension="4"/>
    <map measureGroup="3" dimension="3"/>
    <map measureGroup="4" dimension="4"/>
    <map measureGroup="5" dimension="0"/>
    <map measureGroup="5" dimension="1"/>
    <map measureGroup="5" dimension="2"/>
    <map measureGroup="5" dimension="3"/>
    <map measureGroup="5"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ONA" refreshedDate="45231.670186111114" backgroundQuery="1" createdVersion="8" refreshedVersion="8" minRefreshableVersion="3" recordCount="0" supportSubquery="1" supportAdvancedDrill="1" xr:uid="{9DC7869D-E55F-4CC9-AEBF-BF048BFA72B9}">
  <cacheSource type="external" connectionId="7"/>
  <cacheFields count="2">
    <cacheField name="[Measures].[Average Delivery Duration]" caption="Average Delivery Duration" numFmtId="0" hierarchy="51" level="32767"/>
    <cacheField name="[DimPeople].[Region].[Region]" caption="Region" numFmtId="0" hierarchy="32" level="1">
      <sharedItems containsSemiMixedTypes="0" containsNonDate="0" containsString="0"/>
    </cacheField>
  </cacheFields>
  <cacheHierarchies count="99">
    <cacheHierarchy uniqueName="[DimCustomerDetails].[CustomerDetailsID]" caption="CustomerDetailsID" attribute="1" defaultMemberUniqueName="[DimCustomerDetails].[CustomerDetailsID].[All]" allUniqueName="[DimCustomerDetails].[CustomerDetailsID].[All]" dimensionUniqueName="[DimCustomerDetails]" displayFolder="" count="0" memberValueDatatype="20" unbalanced="0"/>
    <cacheHierarchy uniqueName="[DimCustomerDetails].[CustomerID]" caption="CustomerID" attribute="1" defaultMemberUniqueName="[DimCustomerDetails].[CustomerID].[All]" allUniqueName="[DimCustomerDetails].[CustomerID].[All]" dimensionUniqueName="[DimCustomerDetails]" displayFolder="" count="0" memberValueDatatype="130" unbalanced="0"/>
    <cacheHierarchy uniqueName="[DimCustomerDetails].[Country]" caption="Country" attribute="1" defaultMemberUniqueName="[DimCustomerDetails].[Country].[All]" allUniqueName="[DimCustomerDetails].[Country].[All]" dimensionUniqueName="[DimCustomerDetails]" displayFolder="" count="0" memberValueDatatype="130" unbalanced="0"/>
    <cacheHierarchy uniqueName="[DimCustomerDetails].[City]" caption="City" attribute="1" defaultMemberUniqueName="[DimCustomerDetails].[City].[All]" allUniqueName="[DimCustomerDetails].[City].[All]" dimensionUniqueName="[DimCustomerDetails]" displayFolder="" count="0" memberValueDatatype="130" unbalanced="0"/>
    <cacheHierarchy uniqueName="[DimCustomerDetails].[State]" caption="State" attribute="1" defaultMemberUniqueName="[DimCustomerDetails].[State].[All]" allUniqueName="[DimCustomerDetails].[State].[All]" dimensionUniqueName="[DimCustomerDetails]" displayFolder="" count="0" memberValueDatatype="130" unbalanced="0"/>
    <cacheHierarchy uniqueName="[DimCustomerDetails].[RegionID]" caption="RegionID" attribute="1" defaultMemberUniqueName="[DimCustomerDetails].[RegionID].[All]" allUniqueName="[DimCustomerDetails].[RegionID].[All]" dimensionUniqueName="[DimCustomerDetails]" displayFolder="" count="0" memberValueDatatype="20" unbalanced="0"/>
    <cacheHierarchy uniqueName="[DimCustomers].[CustomerID]" caption="CustomerID" attribute="1" defaultMemberUniqueName="[DimCustomers].[CustomerID].[All]" allUniqueName="[DimCustomers].[CustomerID].[All]" dimensionUniqueName="[DimCustomers]" displayFolder="" count="0" memberValueDatatype="130" unbalanced="0"/>
    <cacheHierarchy uniqueName="[DimCustomers].[FirstName]" caption="FirstName" attribute="1" defaultMemberUniqueName="[DimCustomers].[FirstName].[All]" allUniqueName="[DimCustomers].[FirstName].[All]" dimensionUniqueName="[DimCustomers]" displayFolder="" count="0" memberValueDatatype="130" unbalanced="0"/>
    <cacheHierarchy uniqueName="[DimCustomers].[LastName]" caption="LastName" attribute="1" defaultMemberUniqueName="[DimCustomers].[LastName].[All]" allUniqueName="[DimCustomers].[LastName].[All]" dimensionUniqueName="[DimCustomers]" displayFolder="" count="0" memberValueDatatype="130" unbalanced="0"/>
    <cacheHierarchy uniqueName="[DimCustomers].[Gender]" caption="Gender" attribute="1" defaultMemberUniqueName="[DimCustomers].[Gender].[All]" allUniqueName="[DimCustomers].[Gender].[All]" dimensionUniqueName="[DimCustomers]" displayFolder="" count="0" memberValueDatatype="130" unbalanced="0"/>
    <cacheHierarchy uniqueName="[DimCustomers].[Segment]" caption="Segment" attribute="1" defaultMemberUniqueName="[DimCustomers].[Segment].[All]" allUniqueName="[DimCustomers].[Segment].[All]" dimensionUniqueName="[DimCustomers]" displayFolder="" count="0" memberValueDatatype="130" unbalanced="0"/>
    <cacheHierarchy uniqueName="[DimOrders].[OrderID]" caption="OrderID" attribute="1" defaultMemberUniqueName="[DimOrders].[OrderID].[All]" allUniqueName="[DimOrders].[OrderID].[All]" dimensionUniqueName="[DimOrders]" displayFolder="" count="0" memberValueDatatype="130" unbalanced="0"/>
    <cacheHierarchy uniqueName="[DimOrders].[OrderDate]" caption="OrderDate" attribute="1" time="1" defaultMemberUniqueName="[DimOrders].[OrderDate].[All]" allUniqueName="[DimOrders].[OrderDate].[All]" dimensionUniqueName="[DimOrders]" displayFolder="" count="0" memberValueDatatype="7" unbalanced="0"/>
    <cacheHierarchy uniqueName="[DimOrders].[ShipDate]" caption="ShipDate" attribute="1" time="1" defaultMemberUniqueName="[DimOrders].[ShipDate].[All]" allUniqueName="[DimOrders].[ShipDate].[All]" dimensionUniqueName="[DimOrders]" displayFolder="" count="0" memberValueDatatype="7" unbalanced="0"/>
    <cacheHierarchy uniqueName="[DimOrders].[ShipMode]" caption="ShipMode" attribute="1" defaultMemberUniqueName="[DimOrders].[ShipMode].[All]" allUniqueName="[DimOrders].[ShipMode].[All]" dimensionUniqueName="[DimOrders]" displayFolder="" count="0" memberValueDatatype="130" unbalanced="0"/>
    <cacheHierarchy uniqueName="[DimOrders].[CustomerID]" caption="CustomerID" attribute="1" defaultMemberUniqueName="[DimOrders].[CustomerID].[All]" allUniqueName="[DimOrders].[CustomerID].[All]" dimensionUniqueName="[DimOrders]" displayFolder="" count="0" memberValueDatatype="130" unbalanced="0"/>
    <cacheHierarchy uniqueName="[DimOrders].[ProductID]" caption="ProductID" attribute="1" defaultMemberUniqueName="[DimOrders].[ProductID].[All]" allUniqueName="[DimOrders].[ProductID].[All]" dimensionUniqueName="[DimOrders]" displayFolder="" count="0" memberValueDatatype="130" unbalanced="0"/>
    <cacheHierarchy uniqueName="[DimOrders].[CustomerDetailsID]" caption="CustomerDetailsID" attribute="1" defaultMemberUniqueName="[DimOrders].[CustomerDetailsID].[All]" allUniqueName="[DimOrders].[CustomerDetailsID].[All]" dimensionUniqueName="[DimOrders]" displayFolder="" count="0" memberValueDatatype="20" unbalanced="0"/>
    <cacheHierarchy uniqueName="[DimOrders].[IsReturned]" caption="IsReturned" attribute="1" defaultMemberUniqueName="[DimOrders].[IsReturned].[All]" allUniqueName="[DimOrders].[IsReturned].[All]" dimensionUniqueName="[DimOrders]" displayFolder="" count="0" memberValueDatatype="130" unbalanced="0"/>
    <cacheHierarchy uniqueName="[DimOrders].[RegionID]" caption="RegionID" attribute="1" defaultMemberUniqueName="[DimOrders].[RegionID].[All]" allUniqueName="[DimOrders].[RegionID].[All]" dimensionUniqueName="[DimOrders]" displayFolder="" count="0" memberValueDatatype="20" unbalanced="0"/>
    <cacheHierarchy uniqueName="[DimOrders].[Order.Year]" caption="Order.Year" attribute="1" defaultMemberUniqueName="[DimOrders].[Order.Year].[All]" allUniqueName="[DimOrders].[Order.Year].[All]" dimensionUniqueName="[DimOrders]" displayFolder="" count="2" memberValueDatatype="20" unbalanced="0"/>
    <cacheHierarchy uniqueName="[DimOrders].[Order.MonthName]" caption="Order.MonthName" attribute="1" defaultMemberUniqueName="[DimOrders].[Order.MonthName].[All]" allUniqueName="[DimOrders].[Order.MonthName].[All]" dimensionUniqueName="[DimOrders]" displayFolder="" count="0" memberValueDatatype="130" unbalanced="0"/>
    <cacheHierarchy uniqueName="[DimOrders].[Order.Month]" caption="Order.Month" attribute="1" defaultMemberUniqueName="[DimOrders].[Order.Month].[All]" allUniqueName="[DimOrders].[Order.Month].[All]" dimensionUniqueName="[DimOrders]" displayFolder="" count="0" memberValueDatatype="20" unbalanced="0"/>
    <cacheHierarchy uniqueName="[DimOrders].[Order.DayName]" caption="Order.DayName" attribute="1" defaultMemberUniqueName="[DimOrders].[Order.DayName].[All]" allUniqueName="[DimOrders].[Order.DayName].[All]" dimensionUniqueName="[DimOrders]" displayFolder="" count="0" memberValueDatatype="130" unbalanced="0"/>
    <cacheHierarchy uniqueName="[DimOrders].[Order.Day]" caption="Order.Day" attribute="1" defaultMemberUniqueName="[DimOrders].[Order.Day].[All]" allUniqueName="[DimOrders].[Order.Day].[All]" dimensionUniqueName="[DimOrders]" displayFolder="" count="0" memberValueDatatype="20" unbalanced="0"/>
    <cacheHierarchy uniqueName="[DimOrders].[Delivery Duration]" caption="Delivery Duration" attribute="1" defaultMemberUniqueName="[DimOrders].[Delivery Duration].[All]" allUniqueName="[DimOrders].[Delivery Duration].[All]" dimensionUniqueName="[DimOrders]" displayFolder="" count="0" memberValueDatatype="20" unbalanced="0"/>
    <cacheHierarchy uniqueName="[DimOrders].[C_FirstName]" caption="C_FirstName" attribute="1" defaultMemberUniqueName="[DimOrders].[C_FirstName].[All]" allUniqueName="[DimOrders].[C_FirstName].[All]" dimensionUniqueName="[DimOrders]" displayFolder="" count="0" memberValueDatatype="130" unbalanced="0"/>
    <cacheHierarchy uniqueName="[DimOrders].[C_LastName]" caption="C_LastName" attribute="1" defaultMemberUniqueName="[DimOrders].[C_LastName].[All]" allUniqueName="[DimOrders].[C_LastName].[All]" dimensionUniqueName="[DimOrders]" displayFolder="" count="0" memberValueDatatype="130" unbalanced="0"/>
    <cacheHierarchy uniqueName="[DimOrders].[C_Gender]" caption="C_Gender" attribute="1" defaultMemberUniqueName="[DimOrders].[C_Gender].[All]" allUniqueName="[DimOrders].[C_Gender].[All]" dimensionUniqueName="[DimOrders]" displayFolder="" count="0" memberValueDatatype="130" unbalanced="0"/>
    <cacheHierarchy uniqueName="[DimOrders].[C_Segment]" caption="C_Segment" attribute="1" defaultMemberUniqueName="[DimOrders].[C_Segment].[All]" allUniqueName="[DimOrders].[C_Segment].[All]" dimensionUniqueName="[DimOrders]" displayFolder="" count="0" memberValueDatatype="130" unbalanced="0"/>
    <cacheHierarchy uniqueName="[DimOrders].[OrderDate (Month)]" caption="OrderDate (Month)" attribute="1" defaultMemberUniqueName="[DimOrders].[OrderDate (Month)].[All]" allUniqueName="[DimOrders].[OrderDate (Month)].[All]" dimensionUniqueName="[DimOrders]" displayFolder="" count="0" memberValueDatatype="130" unbalanced="0"/>
    <cacheHierarchy uniqueName="[DimPeople].[RegionID]" caption="RegionID" attribute="1" defaultMemberUniqueName="[DimPeople].[RegionID].[All]" allUniqueName="[DimPeople].[RegionID].[All]" dimensionUniqueName="[DimPeople]" displayFolder="" count="0" memberValueDatatype="20" unbalanced="0"/>
    <cacheHierarchy uniqueName="[DimPeople].[Region]" caption="Region" attribute="1" defaultMemberUniqueName="[DimPeople].[Region].[All]" allUniqueName="[DimPeople].[Region].[All]" dimensionUniqueName="[DimPeople]" displayFolder="" count="2" memberValueDatatype="130" unbalanced="0">
      <fieldsUsage count="2">
        <fieldUsage x="-1"/>
        <fieldUsage x="1"/>
      </fieldsUsage>
    </cacheHierarchy>
    <cacheHierarchy uniqueName="[DimPeople].[RegionalManager]" caption="RegionalManager" attribute="1" defaultMemberUniqueName="[DimPeople].[RegionalManager].[All]" allUniqueName="[DimPeople].[RegionalManager].[All]" dimensionUniqueName="[DimPeople]" displayFolder="" count="0" memberValueDatatype="130" unbalanced="0"/>
    <cacheHierarchy uniqueName="[DimProducts].[ProductID]" caption="ProductID" attribute="1" defaultMemberUniqueName="[DimProducts].[ProductID].[All]" allUniqueName="[DimProducts].[ProductID].[All]" dimensionUniqueName="[DimProducts]" displayFolder="" count="0" memberValueDatatype="130" unbalanced="0"/>
    <cacheHierarchy uniqueName="[DimProducts].[Category]" caption="Category" attribute="1" defaultMemberUniqueName="[DimProducts].[Category].[All]" allUniqueName="[DimProducts].[Category].[All]" dimensionUniqueName="[DimProducts]" displayFolder="" count="2" memberValueDatatype="130" unbalanced="0"/>
    <cacheHierarchy uniqueName="[DimProducts].[Subcategory]" caption="Subcategory" attribute="1" defaultMemberUniqueName="[DimProducts].[Subcategory].[All]" allUniqueName="[DimProducts].[Subcategory].[All]" dimensionUniqueName="[DimProducts]" displayFolder="" count="0" memberValueDatatype="130" unbalanced="0"/>
    <cacheHierarchy uniqueName="[DimProducts].[ProductName]" caption="ProductName" attribute="1" defaultMemberUniqueName="[DimProducts].[ProductName].[All]" allUniqueName="[DimProducts].[ProductName].[All]" dimensionUniqueName="[DimProducts]" displayFolder="" count="0" memberValueDatatype="130" unbalanced="0"/>
    <cacheHierarchy uniqueName="[FactOrderSales].[OrderSalesID]" caption="OrderSalesID" attribute="1" defaultMemberUniqueName="[FactOrderSales].[OrderSalesID].[All]" allUniqueName="[FactOrderSales].[OrderSalesID].[All]" dimensionUniqueName="[FactOrderSales]" displayFolder="" count="0" memberValueDatatype="20" unbalanced="0"/>
    <cacheHierarchy uniqueName="[FactOrderSales].[OrderID]" caption="OrderID" attribute="1" defaultMemberUniqueName="[FactOrderSales].[OrderID].[All]" allUniqueName="[FactOrderSales].[OrderID].[All]" dimensionUniqueName="[FactOrderSales]" displayFolder="" count="0" memberValueDatatype="130" unbalanced="0"/>
    <cacheHierarchy uniqueName="[FactOrderSales].[ProductID]" caption="ProductID" attribute="1" defaultMemberUniqueName="[FactOrderSales].[ProductID].[All]" allUniqueName="[FactOrderSales].[ProductID].[All]" dimensionUniqueName="[FactOrderSales]" displayFolder="" count="0" memberValueDatatype="130" unbalanced="0"/>
    <cacheHierarchy uniqueName="[FactOrderSales].[Sales]" caption="Sales" attribute="1" defaultMemberUniqueName="[FactOrderSales].[Sales].[All]" allUniqueName="[FactOrderSales].[Sales].[All]" dimensionUniqueName="[FactOrderSales]" displayFolder="" count="0" memberValueDatatype="5" unbalanced="0"/>
    <cacheHierarchy uniqueName="[FactOrderSales].[Quantity]" caption="Quantity" attribute="1" defaultMemberUniqueName="[FactOrderSales].[Quantity].[All]" allUniqueName="[FactOrderSales].[Quantity].[All]" dimensionUniqueName="[FactOrderSales]" displayFolder="" count="0" memberValueDatatype="20" unbalanced="0"/>
    <cacheHierarchy uniqueName="[FactOrderSales].[Discount Rate %]" caption="Discount Rate %" attribute="1" defaultMemberUniqueName="[FactOrderSales].[Discount Rate %].[All]" allUniqueName="[FactOrderSales].[Discount Rate %].[All]" dimensionUniqueName="[FactOrderSales]" displayFolder="" count="0" memberValueDatatype="20" unbalanced="0"/>
    <cacheHierarchy uniqueName="[FactOrderSales].[Profit]" caption="Profit" attribute="1" defaultMemberUniqueName="[FactOrderSales].[Profit].[All]" allUniqueName="[FactOrderSales].[Profit].[All]" dimensionUniqueName="[FactOrderSales]" displayFolder="" count="0" memberValueDatatype="5" unbalanced="0"/>
    <cacheHierarchy uniqueName="[FactOrderSales].[RegionID]" caption="RegionID" attribute="1" defaultMemberUniqueName="[FactOrderSales].[RegionID].[All]" allUniqueName="[FactOrderSales].[RegionID].[All]" dimensionUniqueName="[FactOrderSales]" displayFolder="" count="0" memberValueDatatype="20" unbalanced="0"/>
    <cacheHierarchy uniqueName="[FactOrderSales].[WithDiscount]" caption="WithDiscount" attribute="1" defaultMemberUniqueName="[FactOrderSales].[WithDiscount].[All]" allUniqueName="[FactOrderSales].[WithDiscount].[All]" dimensionUniqueName="[FactOrderSales]" displayFolder="" count="0" memberValueDatatype="130" unbalanced="0"/>
    <cacheHierarchy uniqueName="[DimOrders].[OrderDate (Month Index)]" caption="OrderDate (Month Index)" attribute="1" defaultMemberUniqueName="[DimOrders].[OrderDate (Month Index)].[All]" allUniqueName="[DimOrders].[OrderDate (Month Index)].[All]" dimensionUniqueName="[DimOrders]" displayFolder="" count="0" memberValueDatatype="20" unbalanced="0" hidden="1"/>
    <cacheHierarchy uniqueName="[Measures].[Total.Profit]" caption="Total.Profit" measure="1" displayFolder="" measureGroup="FactOrderSales" count="0"/>
    <cacheHierarchy uniqueName="[Measures].[Total.Sales]" caption="Total.Sales" measure="1" displayFolder="" measureGroup="FactOrderSales" count="0"/>
    <cacheHierarchy uniqueName="[Measures].[Total.Quantity]" caption="Total.Quantity" measure="1" displayFolder="" measureGroup="FactOrderSales" count="0"/>
    <cacheHierarchy uniqueName="[Measures].[Average Delivery Duration]" caption="Average Delivery Duration" measure="1" displayFolder="" measureGroup="DimOrders" count="0" oneField="1">
      <fieldsUsage count="1">
        <fieldUsage x="0"/>
      </fieldsUsage>
    </cacheHierarchy>
    <cacheHierarchy uniqueName="[Measures].[__XL_Count DimCustomers]" caption="__XL_Count DimCustomers" measure="1" displayFolder="" measureGroup="DimCustomers" count="0" hidden="1"/>
    <cacheHierarchy uniqueName="[Measures].[__XL_Count DimCustomerDetails]" caption="__XL_Count DimCustomerDetails" measure="1" displayFolder="" measureGroup="DimCustomerDetails" count="0" hidden="1"/>
    <cacheHierarchy uniqueName="[Measures].[__XL_Count DimPeople]" caption="__XL_Count DimPeople" measure="1" displayFolder="" measureGroup="DimPeople" count="0" hidden="1"/>
    <cacheHierarchy uniqueName="[Measures].[__XL_Count DimProducts]" caption="__XL_Count DimProducts" measure="1" displayFolder="" measureGroup="DimProducts" count="0" hidden="1"/>
    <cacheHierarchy uniqueName="[Measures].[__XL_Count FactOrderSales]" caption="__XL_Count FactOrderSales" measure="1" displayFolder="" measureGroup="FactOrderSales" count="0" hidden="1"/>
    <cacheHierarchy uniqueName="[Measures].[__XL_Count DimOrders]" caption="__XL_Count DimOrders" measure="1" displayFolder="" measureGroup="DimOrders" count="0" hidden="1"/>
    <cacheHierarchy uniqueName="[Measures].[__No measures defined]" caption="__No measures defined" measure="1" displayFolder="" count="0" hidden="1"/>
    <cacheHierarchy uniqueName="[Measures].[Count of IsReturned]" caption="Count of IsReturned" measure="1" displayFolder="" measureGroup="DimOrders" count="0" hidden="1">
      <extLst>
        <ext xmlns:x15="http://schemas.microsoft.com/office/spreadsheetml/2010/11/main" uri="{B97F6D7D-B522-45F9-BDA1-12C45D357490}">
          <x15:cacheHierarchy aggregatedColumn="18"/>
        </ext>
      </extLst>
    </cacheHierarchy>
    <cacheHierarchy uniqueName="[Measures].[Count of Order.MonthName]" caption="Count of Order.MonthName" measure="1" displayFolder="" measureGroup="DimOrders" count="0" hidden="1">
      <extLst>
        <ext xmlns:x15="http://schemas.microsoft.com/office/spreadsheetml/2010/11/main" uri="{B97F6D7D-B522-45F9-BDA1-12C45D357490}">
          <x15:cacheHierarchy aggregatedColumn="21"/>
        </ext>
      </extLst>
    </cacheHierarchy>
    <cacheHierarchy uniqueName="[Measures].[Sum of Order.Month]" caption="Sum of Order.Month" measure="1" displayFolder="" measureGroup="DimOrders" count="0" hidden="1">
      <extLst>
        <ext xmlns:x15="http://schemas.microsoft.com/office/spreadsheetml/2010/11/main" uri="{B97F6D7D-B522-45F9-BDA1-12C45D357490}">
          <x15:cacheHierarchy aggregatedColumn="22"/>
        </ext>
      </extLst>
    </cacheHierarchy>
    <cacheHierarchy uniqueName="[Measures].[Count of Order.Month]" caption="Count of Order.Month" measure="1" displayFolder="" measureGroup="DimOrders" count="0" hidden="1">
      <extLst>
        <ext xmlns:x15="http://schemas.microsoft.com/office/spreadsheetml/2010/11/main" uri="{B97F6D7D-B522-45F9-BDA1-12C45D357490}">
          <x15:cacheHierarchy aggregatedColumn="22"/>
        </ext>
      </extLst>
    </cacheHierarchy>
    <cacheHierarchy uniqueName="[Measures].[Count of Order.DayName]" caption="Count of Order.DayName" measure="1" displayFolder="" measureGroup="Dim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FactOrderSales" count="0" hidden="1">
      <extLst>
        <ext xmlns:x15="http://schemas.microsoft.com/office/spreadsheetml/2010/11/main" uri="{B97F6D7D-B522-45F9-BDA1-12C45D357490}">
          <x15:cacheHierarchy aggregatedColumn="41"/>
        </ext>
      </extLst>
    </cacheHierarchy>
    <cacheHierarchy uniqueName="[Measures].[Sum of Profit]" caption="Sum of Profit" measure="1" displayFolder="" measureGroup="FactOrderSales" count="0" hidden="1">
      <extLst>
        <ext xmlns:x15="http://schemas.microsoft.com/office/spreadsheetml/2010/11/main" uri="{B97F6D7D-B522-45F9-BDA1-12C45D357490}">
          <x15:cacheHierarchy aggregatedColumn="44"/>
        </ext>
      </extLst>
    </cacheHierarchy>
    <cacheHierarchy uniqueName="[Measures].[Sum of Delivery Duration]" caption="Sum of Delivery Duration" measure="1" displayFolder="" measureGroup="DimOrders" count="0" hidden="1">
      <extLst>
        <ext xmlns:x15="http://schemas.microsoft.com/office/spreadsheetml/2010/11/main" uri="{B97F6D7D-B522-45F9-BDA1-12C45D357490}">
          <x15:cacheHierarchy aggregatedColumn="25"/>
        </ext>
      </extLst>
    </cacheHierarchy>
    <cacheHierarchy uniqueName="[Measures].[Count of Gender]" caption="Count of Gender" measure="1" displayFolder="" measureGroup="DimCustomers" count="0" hidden="1">
      <extLst>
        <ext xmlns:x15="http://schemas.microsoft.com/office/spreadsheetml/2010/11/main" uri="{B97F6D7D-B522-45F9-BDA1-12C45D357490}">
          <x15:cacheHierarchy aggregatedColumn="9"/>
        </ext>
      </extLst>
    </cacheHierarchy>
    <cacheHierarchy uniqueName="[Measures].[Count of Subcategory]" caption="Count of Subcategory" measure="1" displayFolder="" measureGroup="DimProducts"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FactOrderSales" count="0" hidden="1">
      <extLst>
        <ext xmlns:x15="http://schemas.microsoft.com/office/spreadsheetml/2010/11/main" uri="{B97F6D7D-B522-45F9-BDA1-12C45D357490}">
          <x15:cacheHierarchy aggregatedColumn="42"/>
        </ext>
      </extLst>
    </cacheHierarchy>
    <cacheHierarchy uniqueName="[Measures].[Count of Segment]" caption="Count of Segment" measure="1" displayFolder="" measureGroup="DimCustomers" count="0" hidden="1">
      <extLst>
        <ext xmlns:x15="http://schemas.microsoft.com/office/spreadsheetml/2010/11/main" uri="{B97F6D7D-B522-45F9-BDA1-12C45D357490}">
          <x15:cacheHierarchy aggregatedColumn="10"/>
        </ext>
      </extLst>
    </cacheHierarchy>
    <cacheHierarchy uniqueName="[Measures].[Sum of Discount Rate %]" caption="Sum of Discount Rate %" measure="1" displayFolder="" measureGroup="FactOrderSales" count="0" hidden="1">
      <extLst>
        <ext xmlns:x15="http://schemas.microsoft.com/office/spreadsheetml/2010/11/main" uri="{B97F6D7D-B522-45F9-BDA1-12C45D357490}">
          <x15:cacheHierarchy aggregatedColumn="43"/>
        </ext>
      </extLst>
    </cacheHierarchy>
    <cacheHierarchy uniqueName="[Measures].[Count of Discount Rate %]" caption="Count of Discount Rate %" measure="1" displayFolder="" measureGroup="FactOrderSales" count="0" hidden="1">
      <extLst>
        <ext xmlns:x15="http://schemas.microsoft.com/office/spreadsheetml/2010/11/main" uri="{B97F6D7D-B522-45F9-BDA1-12C45D357490}">
          <x15:cacheHierarchy aggregatedColumn="43"/>
        </ext>
      </extLst>
    </cacheHierarchy>
    <cacheHierarchy uniqueName="[Measures].[Count of WithDiscount]" caption="Count of WithDiscount" measure="1" displayFolder="" measureGroup="FactOrderSales" count="0" hidden="1">
      <extLst>
        <ext xmlns:x15="http://schemas.microsoft.com/office/spreadsheetml/2010/11/main" uri="{B97F6D7D-B522-45F9-BDA1-12C45D357490}">
          <x15:cacheHierarchy aggregatedColumn="46"/>
        </ext>
      </extLst>
    </cacheHierarchy>
    <cacheHierarchy uniqueName="[Measures].[Sum of CustomerDetailsID]" caption="Sum of CustomerDetailsID" measure="1" displayFolder="" measureGroup="DimOrders" count="0" hidden="1">
      <extLst>
        <ext xmlns:x15="http://schemas.microsoft.com/office/spreadsheetml/2010/11/main" uri="{B97F6D7D-B522-45F9-BDA1-12C45D357490}">
          <x15:cacheHierarchy aggregatedColumn="17"/>
        </ext>
      </extLst>
    </cacheHierarchy>
    <cacheHierarchy uniqueName="[Measures].[Average of Delivery Duration]" caption="Average of Delivery Duration" measure="1" displayFolder="" measureGroup="DimOrders" count="0" hidden="1">
      <extLst>
        <ext xmlns:x15="http://schemas.microsoft.com/office/spreadsheetml/2010/11/main" uri="{B97F6D7D-B522-45F9-BDA1-12C45D357490}">
          <x15:cacheHierarchy aggregatedColumn="25"/>
        </ext>
      </extLst>
    </cacheHierarchy>
    <cacheHierarchy uniqueName="[Measures].[Count of Region]" caption="Count of Region" measure="1" displayFolder="" measureGroup="DimPeople" count="0" hidden="1">
      <extLst>
        <ext xmlns:x15="http://schemas.microsoft.com/office/spreadsheetml/2010/11/main" uri="{B97F6D7D-B522-45F9-BDA1-12C45D357490}">
          <x15:cacheHierarchy aggregatedColumn="32"/>
        </ext>
      </extLst>
    </cacheHierarchy>
    <cacheHierarchy uniqueName="[Measures].[Count of OrderID]" caption="Count of OrderID" measure="1" displayFolder="" measureGroup="DimOrders" count="0" hidden="1">
      <extLst>
        <ext xmlns:x15="http://schemas.microsoft.com/office/spreadsheetml/2010/11/main" uri="{B97F6D7D-B522-45F9-BDA1-12C45D357490}">
          <x15:cacheHierarchy aggregatedColumn="11"/>
        </ext>
      </extLst>
    </cacheHierarchy>
    <cacheHierarchy uniqueName="[Measures].[Distinct Count of OrderID]" caption="Distinct Count of OrderID" measure="1" displayFolder="" measureGroup="DimOrders" count="0" hidden="1">
      <extLst>
        <ext xmlns:x15="http://schemas.microsoft.com/office/spreadsheetml/2010/11/main" uri="{B97F6D7D-B522-45F9-BDA1-12C45D357490}">
          <x15:cacheHierarchy aggregatedColumn="11"/>
        </ext>
      </extLst>
    </cacheHierarchy>
    <cacheHierarchy uniqueName="[Measures].[Count of CustomerID]" caption="Count of CustomerID" measure="1" displayFolder="" measureGroup="DimCustomers" count="0" hidden="1">
      <extLst>
        <ext xmlns:x15="http://schemas.microsoft.com/office/spreadsheetml/2010/11/main" uri="{B97F6D7D-B522-45F9-BDA1-12C45D357490}">
          <x15:cacheHierarchy aggregatedColumn="6"/>
        </ext>
      </extLst>
    </cacheHierarchy>
    <cacheHierarchy uniqueName="[Measures].[Count of CustomerDetailsID]" caption="Count of CustomerDetailsID" measure="1" displayFolder="" measureGroup="DimOrders" count="0" hidden="1">
      <extLst>
        <ext xmlns:x15="http://schemas.microsoft.com/office/spreadsheetml/2010/11/main" uri="{B97F6D7D-B522-45F9-BDA1-12C45D357490}">
          <x15:cacheHierarchy aggregatedColumn="17"/>
        </ext>
      </extLst>
    </cacheHierarchy>
    <cacheHierarchy uniqueName="[Measures].[Distinct Count of CustomerDetailsID]" caption="Distinct Count of CustomerDetailsID" measure="1" displayFolder="" measureGroup="DimOrders" count="0" hidden="1">
      <extLst>
        <ext xmlns:x15="http://schemas.microsoft.com/office/spreadsheetml/2010/11/main" uri="{B97F6D7D-B522-45F9-BDA1-12C45D357490}">
          <x15:cacheHierarchy aggregatedColumn="17"/>
        </ext>
      </extLst>
    </cacheHierarchy>
    <cacheHierarchy uniqueName="[Measures].[Sum of Order.Year]" caption="Sum of Order.Year" measure="1" displayFolder="" measureGroup="DimOrders" count="0" hidden="1">
      <extLst>
        <ext xmlns:x15="http://schemas.microsoft.com/office/spreadsheetml/2010/11/main" uri="{B97F6D7D-B522-45F9-BDA1-12C45D357490}">
          <x15:cacheHierarchy aggregatedColumn="20"/>
        </ext>
      </extLst>
    </cacheHierarchy>
    <cacheHierarchy uniqueName="[Measures].[Count of Order.Year]" caption="Count of Order.Year" measure="1" displayFolder="" measureGroup="DimOrders" count="0" hidden="1">
      <extLst>
        <ext xmlns:x15="http://schemas.microsoft.com/office/spreadsheetml/2010/11/main" uri="{B97F6D7D-B522-45F9-BDA1-12C45D357490}">
          <x15:cacheHierarchy aggregatedColumn="20"/>
        </ext>
      </extLst>
    </cacheHierarchy>
    <cacheHierarchy uniqueName="[Measures].[Sum of RegionID]" caption="Sum of RegionID" measure="1" displayFolder="" measureGroup="DimOrders" count="0" hidden="1">
      <extLst>
        <ext xmlns:x15="http://schemas.microsoft.com/office/spreadsheetml/2010/11/main" uri="{B97F6D7D-B522-45F9-BDA1-12C45D357490}">
          <x15:cacheHierarchy aggregatedColumn="19"/>
        </ext>
      </extLst>
    </cacheHierarchy>
    <cacheHierarchy uniqueName="[Measures].[Count of RegionID]" caption="Count of RegionID" measure="1" displayFolder="" measureGroup="DimOrders" count="0" hidden="1">
      <extLst>
        <ext xmlns:x15="http://schemas.microsoft.com/office/spreadsheetml/2010/11/main" uri="{B97F6D7D-B522-45F9-BDA1-12C45D357490}">
          <x15:cacheHierarchy aggregatedColumn="19"/>
        </ext>
      </extLst>
    </cacheHierarchy>
    <cacheHierarchy uniqueName="[Measures].[Distinct Count of RegionID]" caption="Distinct Count of RegionID" measure="1" displayFolder="" measureGroup="DimOrders" count="0" hidden="1">
      <extLst>
        <ext xmlns:x15="http://schemas.microsoft.com/office/spreadsheetml/2010/11/main" uri="{B97F6D7D-B522-45F9-BDA1-12C45D357490}">
          <x15:cacheHierarchy aggregatedColumn="19"/>
        </ext>
      </extLst>
    </cacheHierarchy>
    <cacheHierarchy uniqueName="[Measures].[Sum of OrderSalesID]" caption="Sum of OrderSalesID" measure="1" displayFolder="" measureGroup="FactOrderSales" count="0" hidden="1">
      <extLst>
        <ext xmlns:x15="http://schemas.microsoft.com/office/spreadsheetml/2010/11/main" uri="{B97F6D7D-B522-45F9-BDA1-12C45D357490}">
          <x15:cacheHierarchy aggregatedColumn="38"/>
        </ext>
      </extLst>
    </cacheHierarchy>
    <cacheHierarchy uniqueName="[Measures].[Count of OrderSalesID]" caption="Count of OrderSalesID" measure="1" displayFolder="" measureGroup="FactOrderSales" count="0" hidden="1">
      <extLst>
        <ext xmlns:x15="http://schemas.microsoft.com/office/spreadsheetml/2010/11/main" uri="{B97F6D7D-B522-45F9-BDA1-12C45D357490}">
          <x15:cacheHierarchy aggregatedColumn="38"/>
        </ext>
      </extLst>
    </cacheHierarchy>
    <cacheHierarchy uniqueName="[Measures].[Count of OrderID 2]" caption="Count of OrderID 2" measure="1" displayFolder="" measureGroup="FactOrderSales" count="0" hidden="1">
      <extLst>
        <ext xmlns:x15="http://schemas.microsoft.com/office/spreadsheetml/2010/11/main" uri="{B97F6D7D-B522-45F9-BDA1-12C45D357490}">
          <x15:cacheHierarchy aggregatedColumn="39"/>
        </ext>
      </extLst>
    </cacheHierarchy>
    <cacheHierarchy uniqueName="[Measures].[Count of FirstName]" caption="Count of FirstName" measure="1" displayFolder="" measureGroup="DimCustomers" count="0" hidden="1">
      <extLst>
        <ext xmlns:x15="http://schemas.microsoft.com/office/spreadsheetml/2010/11/main" uri="{B97F6D7D-B522-45F9-BDA1-12C45D357490}">
          <x15:cacheHierarchy aggregatedColumn="7"/>
        </ext>
      </extLst>
    </cacheHierarchy>
    <cacheHierarchy uniqueName="[Measures].[Distinct Count of FirstName]" caption="Distinct Count of FirstName" measure="1" displayFolder="" measureGroup="DimCustomers" count="0" hidden="1">
      <extLst>
        <ext xmlns:x15="http://schemas.microsoft.com/office/spreadsheetml/2010/11/main" uri="{B97F6D7D-B522-45F9-BDA1-12C45D357490}">
          <x15:cacheHierarchy aggregatedColumn="7"/>
        </ext>
      </extLst>
    </cacheHierarchy>
    <cacheHierarchy uniqueName="[Measures].[Distinct Count of OrderID 2]" caption="Distinct Count of OrderID 2" measure="1" displayFolder="" measureGroup="FactOrderSales" count="0" hidden="1">
      <extLst>
        <ext xmlns:x15="http://schemas.microsoft.com/office/spreadsheetml/2010/11/main" uri="{B97F6D7D-B522-45F9-BDA1-12C45D357490}">
          <x15:cacheHierarchy aggregatedColumn="39"/>
        </ext>
      </extLst>
    </cacheHierarchy>
    <cacheHierarchy uniqueName="[Measures].[Count of C_Gender]" caption="Count of C_Gender" measure="1" displayFolder="" measureGroup="DimOrders" count="0" hidden="1">
      <extLst>
        <ext xmlns:x15="http://schemas.microsoft.com/office/spreadsheetml/2010/11/main" uri="{B97F6D7D-B522-45F9-BDA1-12C45D357490}">
          <x15:cacheHierarchy aggregatedColumn="28"/>
        </ext>
      </extLst>
    </cacheHierarchy>
    <cacheHierarchy uniqueName="[Measures].[Distinct Count of C_Gender]" caption="Distinct Count of C_Gender" measure="1" displayFolder="" measureGroup="DimOrders" count="0" hidden="1">
      <extLst>
        <ext xmlns:x15="http://schemas.microsoft.com/office/spreadsheetml/2010/11/main" uri="{B97F6D7D-B522-45F9-BDA1-12C45D357490}">
          <x15:cacheHierarchy aggregatedColumn="28"/>
        </ext>
      </extLst>
    </cacheHierarchy>
    <cacheHierarchy uniqueName="[Measures].[Count of CustomerID 2]" caption="Count of CustomerID 2" measure="1" displayFolder="" measureGroup="DimOrders" count="0" hidden="1">
      <extLst>
        <ext xmlns:x15="http://schemas.microsoft.com/office/spreadsheetml/2010/11/main" uri="{B97F6D7D-B522-45F9-BDA1-12C45D357490}">
          <x15:cacheHierarchy aggregatedColumn="15"/>
        </ext>
      </extLst>
    </cacheHierarchy>
    <cacheHierarchy uniqueName="[Measures].[Distinct Count of CustomerID]" caption="Distinct Count of CustomerID" measure="1" displayFolder="" measureGroup="DimOrders" count="0" hidden="1">
      <extLst>
        <ext xmlns:x15="http://schemas.microsoft.com/office/spreadsheetml/2010/11/main" uri="{B97F6D7D-B522-45F9-BDA1-12C45D357490}">
          <x15:cacheHierarchy aggregatedColumn="15"/>
        </ext>
      </extLst>
    </cacheHierarchy>
    <cacheHierarchy uniqueName="[Measures].[Count of ShipMode]" caption="Count of ShipMode" measure="1" displayFolder="" measureGroup="DimOrders" count="0" hidden="1">
      <extLst>
        <ext xmlns:x15="http://schemas.microsoft.com/office/spreadsheetml/2010/11/main" uri="{B97F6D7D-B522-45F9-BDA1-12C45D357490}">
          <x15:cacheHierarchy aggregatedColumn="14"/>
        </ext>
      </extLst>
    </cacheHierarchy>
    <cacheHierarchy uniqueName="[Measures].[Count of C_Segment]" caption="Count of C_Segment" measure="1" displayFolder="" measureGroup="DimOrders" count="0" hidden="1">
      <extLst>
        <ext xmlns:x15="http://schemas.microsoft.com/office/spreadsheetml/2010/11/main" uri="{B97F6D7D-B522-45F9-BDA1-12C45D357490}">
          <x15:cacheHierarchy aggregatedColumn="29"/>
        </ext>
      </extLst>
    </cacheHierarchy>
  </cacheHierarchies>
  <kpis count="0"/>
  <dimensions count="7">
    <dimension name="DimCustomerDetails" uniqueName="[DimCustomerDetails]" caption="DimCustomerDetails"/>
    <dimension name="DimCustomers" uniqueName="[DimCustomers]" caption="DimCustomers"/>
    <dimension name="DimOrders" uniqueName="[DimOrders]" caption="DimOrders"/>
    <dimension name="DimPeople" uniqueName="[DimPeople]" caption="DimPeople"/>
    <dimension name="DimProducts" uniqueName="[DimProducts]" caption="DimProducts"/>
    <dimension name="FactOrderSales" uniqueName="[FactOrderSales]" caption="FactOrderSales"/>
    <dimension measure="1" name="Measures" uniqueName="[Measures]" caption="Measures"/>
  </dimensions>
  <measureGroups count="6">
    <measureGroup name="DimCustomerDetails" caption="DimCustomerDetails"/>
    <measureGroup name="DimCustomers" caption="DimCustomers"/>
    <measureGroup name="DimOrders" caption="DimOrders"/>
    <measureGroup name="DimPeople" caption="DimPeople"/>
    <measureGroup name="DimProducts" caption="DimProducts"/>
    <measureGroup name="FactOrderSales" caption="FactOrderSales"/>
  </measureGroups>
  <maps count="15">
    <map measureGroup="0" dimension="0"/>
    <map measureGroup="1" dimension="1"/>
    <map measureGroup="2" dimension="0"/>
    <map measureGroup="2" dimension="1"/>
    <map measureGroup="2" dimension="2"/>
    <map measureGroup="2" dimension="3"/>
    <map measureGroup="2" dimension="4"/>
    <map measureGroup="3" dimension="3"/>
    <map measureGroup="4" dimension="4"/>
    <map measureGroup="5" dimension="0"/>
    <map measureGroup="5" dimension="1"/>
    <map measureGroup="5" dimension="2"/>
    <map measureGroup="5" dimension="3"/>
    <map measureGroup="5"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ONA" refreshedDate="45231.670187037038" backgroundQuery="1" createdVersion="8" refreshedVersion="8" minRefreshableVersion="3" recordCount="0" supportSubquery="1" supportAdvancedDrill="1" xr:uid="{33F1293C-88A9-4B0A-B9ED-173E41FBDD1A}">
  <cacheSource type="external" connectionId="7"/>
  <cacheFields count="3">
    <cacheField name="[DimOrders].[Order.DayName].[Order.DayName]" caption="Order.DayName" numFmtId="0" hierarchy="23" level="1">
      <sharedItems count="7">
        <s v="Friday"/>
        <s v="Monday"/>
        <s v="Saturday"/>
        <s v="Sunday"/>
        <s v="Thursday"/>
        <s v="Tuesday"/>
        <s v="Wednesday"/>
      </sharedItems>
    </cacheField>
    <cacheField name="[Measures].[Count of Order.DayName]" caption="Count of Order.DayName" numFmtId="0" hierarchy="63" level="32767"/>
    <cacheField name="[DimPeople].[Region].[Region]" caption="Region" numFmtId="0" hierarchy="32" level="1">
      <sharedItems containsSemiMixedTypes="0" containsNonDate="0" containsString="0"/>
    </cacheField>
  </cacheFields>
  <cacheHierarchies count="99">
    <cacheHierarchy uniqueName="[DimCustomerDetails].[CustomerDetailsID]" caption="CustomerDetailsID" attribute="1" defaultMemberUniqueName="[DimCustomerDetails].[CustomerDetailsID].[All]" allUniqueName="[DimCustomerDetails].[CustomerDetailsID].[All]" dimensionUniqueName="[DimCustomerDetails]" displayFolder="" count="0" memberValueDatatype="20" unbalanced="0"/>
    <cacheHierarchy uniqueName="[DimCustomerDetails].[CustomerID]" caption="CustomerID" attribute="1" defaultMemberUniqueName="[DimCustomerDetails].[CustomerID].[All]" allUniqueName="[DimCustomerDetails].[CustomerID].[All]" dimensionUniqueName="[DimCustomerDetails]" displayFolder="" count="0" memberValueDatatype="130" unbalanced="0"/>
    <cacheHierarchy uniqueName="[DimCustomerDetails].[Country]" caption="Country" attribute="1" defaultMemberUniqueName="[DimCustomerDetails].[Country].[All]" allUniqueName="[DimCustomerDetails].[Country].[All]" dimensionUniqueName="[DimCustomerDetails]" displayFolder="" count="0" memberValueDatatype="130" unbalanced="0"/>
    <cacheHierarchy uniqueName="[DimCustomerDetails].[City]" caption="City" attribute="1" defaultMemberUniqueName="[DimCustomerDetails].[City].[All]" allUniqueName="[DimCustomerDetails].[City].[All]" dimensionUniqueName="[DimCustomerDetails]" displayFolder="" count="0" memberValueDatatype="130" unbalanced="0"/>
    <cacheHierarchy uniqueName="[DimCustomerDetails].[State]" caption="State" attribute="1" defaultMemberUniqueName="[DimCustomerDetails].[State].[All]" allUniqueName="[DimCustomerDetails].[State].[All]" dimensionUniqueName="[DimCustomerDetails]" displayFolder="" count="0" memberValueDatatype="130" unbalanced="0"/>
    <cacheHierarchy uniqueName="[DimCustomerDetails].[RegionID]" caption="RegionID" attribute="1" defaultMemberUniqueName="[DimCustomerDetails].[RegionID].[All]" allUniqueName="[DimCustomerDetails].[RegionID].[All]" dimensionUniqueName="[DimCustomerDetails]" displayFolder="" count="0" memberValueDatatype="20" unbalanced="0"/>
    <cacheHierarchy uniqueName="[DimCustomers].[CustomerID]" caption="CustomerID" attribute="1" defaultMemberUniqueName="[DimCustomers].[CustomerID].[All]" allUniqueName="[DimCustomers].[CustomerID].[All]" dimensionUniqueName="[DimCustomers]" displayFolder="" count="0" memberValueDatatype="130" unbalanced="0"/>
    <cacheHierarchy uniqueName="[DimCustomers].[FirstName]" caption="FirstName" attribute="1" defaultMemberUniqueName="[DimCustomers].[FirstName].[All]" allUniqueName="[DimCustomers].[FirstName].[All]" dimensionUniqueName="[DimCustomers]" displayFolder="" count="0" memberValueDatatype="130" unbalanced="0"/>
    <cacheHierarchy uniqueName="[DimCustomers].[LastName]" caption="LastName" attribute="1" defaultMemberUniqueName="[DimCustomers].[LastName].[All]" allUniqueName="[DimCustomers].[LastName].[All]" dimensionUniqueName="[DimCustomers]" displayFolder="" count="0" memberValueDatatype="130" unbalanced="0"/>
    <cacheHierarchy uniqueName="[DimCustomers].[Gender]" caption="Gender" attribute="1" defaultMemberUniqueName="[DimCustomers].[Gender].[All]" allUniqueName="[DimCustomers].[Gender].[All]" dimensionUniqueName="[DimCustomers]" displayFolder="" count="0" memberValueDatatype="130" unbalanced="0"/>
    <cacheHierarchy uniqueName="[DimCustomers].[Segment]" caption="Segment" attribute="1" defaultMemberUniqueName="[DimCustomers].[Segment].[All]" allUniqueName="[DimCustomers].[Segment].[All]" dimensionUniqueName="[DimCustomers]" displayFolder="" count="0" memberValueDatatype="130" unbalanced="0"/>
    <cacheHierarchy uniqueName="[DimOrders].[OrderID]" caption="OrderID" attribute="1" defaultMemberUniqueName="[DimOrders].[OrderID].[All]" allUniqueName="[DimOrders].[OrderID].[All]" dimensionUniqueName="[DimOrders]" displayFolder="" count="0" memberValueDatatype="130" unbalanced="0"/>
    <cacheHierarchy uniqueName="[DimOrders].[OrderDate]" caption="OrderDate" attribute="1" time="1" defaultMemberUniqueName="[DimOrders].[OrderDate].[All]" allUniqueName="[DimOrders].[OrderDate].[All]" dimensionUniqueName="[DimOrders]" displayFolder="" count="0" memberValueDatatype="7" unbalanced="0"/>
    <cacheHierarchy uniqueName="[DimOrders].[ShipDate]" caption="ShipDate" attribute="1" time="1" defaultMemberUniqueName="[DimOrders].[ShipDate].[All]" allUniqueName="[DimOrders].[ShipDate].[All]" dimensionUniqueName="[DimOrders]" displayFolder="" count="0" memberValueDatatype="7" unbalanced="0"/>
    <cacheHierarchy uniqueName="[DimOrders].[ShipMode]" caption="ShipMode" attribute="1" defaultMemberUniqueName="[DimOrders].[ShipMode].[All]" allUniqueName="[DimOrders].[ShipMode].[All]" dimensionUniqueName="[DimOrders]" displayFolder="" count="0" memberValueDatatype="130" unbalanced="0"/>
    <cacheHierarchy uniqueName="[DimOrders].[CustomerID]" caption="CustomerID" attribute="1" defaultMemberUniqueName="[DimOrders].[CustomerID].[All]" allUniqueName="[DimOrders].[CustomerID].[All]" dimensionUniqueName="[DimOrders]" displayFolder="" count="0" memberValueDatatype="130" unbalanced="0"/>
    <cacheHierarchy uniqueName="[DimOrders].[ProductID]" caption="ProductID" attribute="1" defaultMemberUniqueName="[DimOrders].[ProductID].[All]" allUniqueName="[DimOrders].[ProductID].[All]" dimensionUniqueName="[DimOrders]" displayFolder="" count="0" memberValueDatatype="130" unbalanced="0"/>
    <cacheHierarchy uniqueName="[DimOrders].[CustomerDetailsID]" caption="CustomerDetailsID" attribute="1" defaultMemberUniqueName="[DimOrders].[CustomerDetailsID].[All]" allUniqueName="[DimOrders].[CustomerDetailsID].[All]" dimensionUniqueName="[DimOrders]" displayFolder="" count="0" memberValueDatatype="20" unbalanced="0"/>
    <cacheHierarchy uniqueName="[DimOrders].[IsReturned]" caption="IsReturned" attribute="1" defaultMemberUniqueName="[DimOrders].[IsReturned].[All]" allUniqueName="[DimOrders].[IsReturned].[All]" dimensionUniqueName="[DimOrders]" displayFolder="" count="0" memberValueDatatype="130" unbalanced="0"/>
    <cacheHierarchy uniqueName="[DimOrders].[RegionID]" caption="RegionID" attribute="1" defaultMemberUniqueName="[DimOrders].[RegionID].[All]" allUniqueName="[DimOrders].[RegionID].[All]" dimensionUniqueName="[DimOrders]" displayFolder="" count="0" memberValueDatatype="20" unbalanced="0"/>
    <cacheHierarchy uniqueName="[DimOrders].[Order.Year]" caption="Order.Year" attribute="1" defaultMemberUniqueName="[DimOrders].[Order.Year].[All]" allUniqueName="[DimOrders].[Order.Year].[All]" dimensionUniqueName="[DimOrders]" displayFolder="" count="2" memberValueDatatype="20" unbalanced="0"/>
    <cacheHierarchy uniqueName="[DimOrders].[Order.MonthName]" caption="Order.MonthName" attribute="1" defaultMemberUniqueName="[DimOrders].[Order.MonthName].[All]" allUniqueName="[DimOrders].[Order.MonthName].[All]" dimensionUniqueName="[DimOrders]" displayFolder="" count="0" memberValueDatatype="130" unbalanced="0"/>
    <cacheHierarchy uniqueName="[DimOrders].[Order.Month]" caption="Order.Month" attribute="1" defaultMemberUniqueName="[DimOrders].[Order.Month].[All]" allUniqueName="[DimOrders].[Order.Month].[All]" dimensionUniqueName="[DimOrders]" displayFolder="" count="0" memberValueDatatype="20" unbalanced="0"/>
    <cacheHierarchy uniqueName="[DimOrders].[Order.DayName]" caption="Order.DayName" attribute="1" defaultMemberUniqueName="[DimOrders].[Order.DayName].[All]" allUniqueName="[DimOrders].[Order.DayName].[All]" dimensionUniqueName="[DimOrders]" displayFolder="" count="2" memberValueDatatype="130" unbalanced="0">
      <fieldsUsage count="2">
        <fieldUsage x="-1"/>
        <fieldUsage x="0"/>
      </fieldsUsage>
    </cacheHierarchy>
    <cacheHierarchy uniqueName="[DimOrders].[Order.Day]" caption="Order.Day" attribute="1" defaultMemberUniqueName="[DimOrders].[Order.Day].[All]" allUniqueName="[DimOrders].[Order.Day].[All]" dimensionUniqueName="[DimOrders]" displayFolder="" count="0" memberValueDatatype="20" unbalanced="0"/>
    <cacheHierarchy uniqueName="[DimOrders].[Delivery Duration]" caption="Delivery Duration" attribute="1" defaultMemberUniqueName="[DimOrders].[Delivery Duration].[All]" allUniqueName="[DimOrders].[Delivery Duration].[All]" dimensionUniqueName="[DimOrders]" displayFolder="" count="0" memberValueDatatype="20" unbalanced="0"/>
    <cacheHierarchy uniqueName="[DimOrders].[C_FirstName]" caption="C_FirstName" attribute="1" defaultMemberUniqueName="[DimOrders].[C_FirstName].[All]" allUniqueName="[DimOrders].[C_FirstName].[All]" dimensionUniqueName="[DimOrders]" displayFolder="" count="0" memberValueDatatype="130" unbalanced="0"/>
    <cacheHierarchy uniqueName="[DimOrders].[C_LastName]" caption="C_LastName" attribute="1" defaultMemberUniqueName="[DimOrders].[C_LastName].[All]" allUniqueName="[DimOrders].[C_LastName].[All]" dimensionUniqueName="[DimOrders]" displayFolder="" count="0" memberValueDatatype="130" unbalanced="0"/>
    <cacheHierarchy uniqueName="[DimOrders].[C_Gender]" caption="C_Gender" attribute="1" defaultMemberUniqueName="[DimOrders].[C_Gender].[All]" allUniqueName="[DimOrders].[C_Gender].[All]" dimensionUniqueName="[DimOrders]" displayFolder="" count="0" memberValueDatatype="130" unbalanced="0"/>
    <cacheHierarchy uniqueName="[DimOrders].[C_Segment]" caption="C_Segment" attribute="1" defaultMemberUniqueName="[DimOrders].[C_Segment].[All]" allUniqueName="[DimOrders].[C_Segment].[All]" dimensionUniqueName="[DimOrders]" displayFolder="" count="0" memberValueDatatype="130" unbalanced="0"/>
    <cacheHierarchy uniqueName="[DimOrders].[OrderDate (Month)]" caption="OrderDate (Month)" attribute="1" defaultMemberUniqueName="[DimOrders].[OrderDate (Month)].[All]" allUniqueName="[DimOrders].[OrderDate (Month)].[All]" dimensionUniqueName="[DimOrders]" displayFolder="" count="0" memberValueDatatype="130" unbalanced="0"/>
    <cacheHierarchy uniqueName="[DimPeople].[RegionID]" caption="RegionID" attribute="1" defaultMemberUniqueName="[DimPeople].[RegionID].[All]" allUniqueName="[DimPeople].[RegionID].[All]" dimensionUniqueName="[DimPeople]" displayFolder="" count="0" memberValueDatatype="20" unbalanced="0"/>
    <cacheHierarchy uniqueName="[DimPeople].[Region]" caption="Region" attribute="1" defaultMemberUniqueName="[DimPeople].[Region].[All]" allUniqueName="[DimPeople].[Region].[All]" dimensionUniqueName="[DimPeople]" displayFolder="" count="2" memberValueDatatype="130" unbalanced="0">
      <fieldsUsage count="2">
        <fieldUsage x="-1"/>
        <fieldUsage x="2"/>
      </fieldsUsage>
    </cacheHierarchy>
    <cacheHierarchy uniqueName="[DimPeople].[RegionalManager]" caption="RegionalManager" attribute="1" defaultMemberUniqueName="[DimPeople].[RegionalManager].[All]" allUniqueName="[DimPeople].[RegionalManager].[All]" dimensionUniqueName="[DimPeople]" displayFolder="" count="0" memberValueDatatype="130" unbalanced="0"/>
    <cacheHierarchy uniqueName="[DimProducts].[ProductID]" caption="ProductID" attribute="1" defaultMemberUniqueName="[DimProducts].[ProductID].[All]" allUniqueName="[DimProducts].[ProductID].[All]" dimensionUniqueName="[DimProducts]" displayFolder="" count="0" memberValueDatatype="130" unbalanced="0"/>
    <cacheHierarchy uniqueName="[DimProducts].[Category]" caption="Category" attribute="1" defaultMemberUniqueName="[DimProducts].[Category].[All]" allUniqueName="[DimProducts].[Category].[All]" dimensionUniqueName="[DimProducts]" displayFolder="" count="2" memberValueDatatype="130" unbalanced="0"/>
    <cacheHierarchy uniqueName="[DimProducts].[Subcategory]" caption="Subcategory" attribute="1" defaultMemberUniqueName="[DimProducts].[Subcategory].[All]" allUniqueName="[DimProducts].[Subcategory].[All]" dimensionUniqueName="[DimProducts]" displayFolder="" count="0" memberValueDatatype="130" unbalanced="0"/>
    <cacheHierarchy uniqueName="[DimProducts].[ProductName]" caption="ProductName" attribute="1" defaultMemberUniqueName="[DimProducts].[ProductName].[All]" allUniqueName="[DimProducts].[ProductName].[All]" dimensionUniqueName="[DimProducts]" displayFolder="" count="0" memberValueDatatype="130" unbalanced="0"/>
    <cacheHierarchy uniqueName="[FactOrderSales].[OrderSalesID]" caption="OrderSalesID" attribute="1" defaultMemberUniqueName="[FactOrderSales].[OrderSalesID].[All]" allUniqueName="[FactOrderSales].[OrderSalesID].[All]" dimensionUniqueName="[FactOrderSales]" displayFolder="" count="0" memberValueDatatype="20" unbalanced="0"/>
    <cacheHierarchy uniqueName="[FactOrderSales].[OrderID]" caption="OrderID" attribute="1" defaultMemberUniqueName="[FactOrderSales].[OrderID].[All]" allUniqueName="[FactOrderSales].[OrderID].[All]" dimensionUniqueName="[FactOrderSales]" displayFolder="" count="0" memberValueDatatype="130" unbalanced="0"/>
    <cacheHierarchy uniqueName="[FactOrderSales].[ProductID]" caption="ProductID" attribute="1" defaultMemberUniqueName="[FactOrderSales].[ProductID].[All]" allUniqueName="[FactOrderSales].[ProductID].[All]" dimensionUniqueName="[FactOrderSales]" displayFolder="" count="0" memberValueDatatype="130" unbalanced="0"/>
    <cacheHierarchy uniqueName="[FactOrderSales].[Sales]" caption="Sales" attribute="1" defaultMemberUniqueName="[FactOrderSales].[Sales].[All]" allUniqueName="[FactOrderSales].[Sales].[All]" dimensionUniqueName="[FactOrderSales]" displayFolder="" count="0" memberValueDatatype="5" unbalanced="0"/>
    <cacheHierarchy uniqueName="[FactOrderSales].[Quantity]" caption="Quantity" attribute="1" defaultMemberUniqueName="[FactOrderSales].[Quantity].[All]" allUniqueName="[FactOrderSales].[Quantity].[All]" dimensionUniqueName="[FactOrderSales]" displayFolder="" count="0" memberValueDatatype="20" unbalanced="0"/>
    <cacheHierarchy uniqueName="[FactOrderSales].[Discount Rate %]" caption="Discount Rate %" attribute="1" defaultMemberUniqueName="[FactOrderSales].[Discount Rate %].[All]" allUniqueName="[FactOrderSales].[Discount Rate %].[All]" dimensionUniqueName="[FactOrderSales]" displayFolder="" count="0" memberValueDatatype="20" unbalanced="0"/>
    <cacheHierarchy uniqueName="[FactOrderSales].[Profit]" caption="Profit" attribute="1" defaultMemberUniqueName="[FactOrderSales].[Profit].[All]" allUniqueName="[FactOrderSales].[Profit].[All]" dimensionUniqueName="[FactOrderSales]" displayFolder="" count="0" memberValueDatatype="5" unbalanced="0"/>
    <cacheHierarchy uniqueName="[FactOrderSales].[RegionID]" caption="RegionID" attribute="1" defaultMemberUniqueName="[FactOrderSales].[RegionID].[All]" allUniqueName="[FactOrderSales].[RegionID].[All]" dimensionUniqueName="[FactOrderSales]" displayFolder="" count="0" memberValueDatatype="20" unbalanced="0"/>
    <cacheHierarchy uniqueName="[FactOrderSales].[WithDiscount]" caption="WithDiscount" attribute="1" defaultMemberUniqueName="[FactOrderSales].[WithDiscount].[All]" allUniqueName="[FactOrderSales].[WithDiscount].[All]" dimensionUniqueName="[FactOrderSales]" displayFolder="" count="0" memberValueDatatype="130" unbalanced="0"/>
    <cacheHierarchy uniqueName="[DimOrders].[OrderDate (Month Index)]" caption="OrderDate (Month Index)" attribute="1" defaultMemberUniqueName="[DimOrders].[OrderDate (Month Index)].[All]" allUniqueName="[DimOrders].[OrderDate (Month Index)].[All]" dimensionUniqueName="[DimOrders]" displayFolder="" count="0" memberValueDatatype="20" unbalanced="0" hidden="1"/>
    <cacheHierarchy uniqueName="[Measures].[Total.Profit]" caption="Total.Profit" measure="1" displayFolder="" measureGroup="FactOrderSales" count="0"/>
    <cacheHierarchy uniqueName="[Measures].[Total.Sales]" caption="Total.Sales" measure="1" displayFolder="" measureGroup="FactOrderSales" count="0"/>
    <cacheHierarchy uniqueName="[Measures].[Total.Quantity]" caption="Total.Quantity" measure="1" displayFolder="" measureGroup="FactOrderSales" count="0"/>
    <cacheHierarchy uniqueName="[Measures].[Average Delivery Duration]" caption="Average Delivery Duration" measure="1" displayFolder="" measureGroup="DimOrders" count="0"/>
    <cacheHierarchy uniqueName="[Measures].[__XL_Count DimCustomers]" caption="__XL_Count DimCustomers" measure="1" displayFolder="" measureGroup="DimCustomers" count="0" hidden="1"/>
    <cacheHierarchy uniqueName="[Measures].[__XL_Count DimCustomerDetails]" caption="__XL_Count DimCustomerDetails" measure="1" displayFolder="" measureGroup="DimCustomerDetails" count="0" hidden="1"/>
    <cacheHierarchy uniqueName="[Measures].[__XL_Count DimPeople]" caption="__XL_Count DimPeople" measure="1" displayFolder="" measureGroup="DimPeople" count="0" hidden="1"/>
    <cacheHierarchy uniqueName="[Measures].[__XL_Count DimProducts]" caption="__XL_Count DimProducts" measure="1" displayFolder="" measureGroup="DimProducts" count="0" hidden="1"/>
    <cacheHierarchy uniqueName="[Measures].[__XL_Count FactOrderSales]" caption="__XL_Count FactOrderSales" measure="1" displayFolder="" measureGroup="FactOrderSales" count="0" hidden="1"/>
    <cacheHierarchy uniqueName="[Measures].[__XL_Count DimOrders]" caption="__XL_Count DimOrders" measure="1" displayFolder="" measureGroup="DimOrders" count="0" hidden="1"/>
    <cacheHierarchy uniqueName="[Measures].[__No measures defined]" caption="__No measures defined" measure="1" displayFolder="" count="0" hidden="1"/>
    <cacheHierarchy uniqueName="[Measures].[Count of IsReturned]" caption="Count of IsReturned" measure="1" displayFolder="" measureGroup="DimOrders" count="0" hidden="1">
      <extLst>
        <ext xmlns:x15="http://schemas.microsoft.com/office/spreadsheetml/2010/11/main" uri="{B97F6D7D-B522-45F9-BDA1-12C45D357490}">
          <x15:cacheHierarchy aggregatedColumn="18"/>
        </ext>
      </extLst>
    </cacheHierarchy>
    <cacheHierarchy uniqueName="[Measures].[Count of Order.MonthName]" caption="Count of Order.MonthName" measure="1" displayFolder="" measureGroup="DimOrders" count="0" hidden="1">
      <extLst>
        <ext xmlns:x15="http://schemas.microsoft.com/office/spreadsheetml/2010/11/main" uri="{B97F6D7D-B522-45F9-BDA1-12C45D357490}">
          <x15:cacheHierarchy aggregatedColumn="21"/>
        </ext>
      </extLst>
    </cacheHierarchy>
    <cacheHierarchy uniqueName="[Measures].[Sum of Order.Month]" caption="Sum of Order.Month" measure="1" displayFolder="" measureGroup="DimOrders" count="0" hidden="1">
      <extLst>
        <ext xmlns:x15="http://schemas.microsoft.com/office/spreadsheetml/2010/11/main" uri="{B97F6D7D-B522-45F9-BDA1-12C45D357490}">
          <x15:cacheHierarchy aggregatedColumn="22"/>
        </ext>
      </extLst>
    </cacheHierarchy>
    <cacheHierarchy uniqueName="[Measures].[Count of Order.Month]" caption="Count of Order.Month" measure="1" displayFolder="" measureGroup="DimOrders" count="0" hidden="1">
      <extLst>
        <ext xmlns:x15="http://schemas.microsoft.com/office/spreadsheetml/2010/11/main" uri="{B97F6D7D-B522-45F9-BDA1-12C45D357490}">
          <x15:cacheHierarchy aggregatedColumn="22"/>
        </ext>
      </extLst>
    </cacheHierarchy>
    <cacheHierarchy uniqueName="[Measures].[Count of Order.DayName]" caption="Count of Order.DayName" measure="1" displayFolder="" measureGroup="DimOrders"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Sales]" caption="Sum of Sales" measure="1" displayFolder="" measureGroup="FactOrderSales" count="0" hidden="1">
      <extLst>
        <ext xmlns:x15="http://schemas.microsoft.com/office/spreadsheetml/2010/11/main" uri="{B97F6D7D-B522-45F9-BDA1-12C45D357490}">
          <x15:cacheHierarchy aggregatedColumn="41"/>
        </ext>
      </extLst>
    </cacheHierarchy>
    <cacheHierarchy uniqueName="[Measures].[Sum of Profit]" caption="Sum of Profit" measure="1" displayFolder="" measureGroup="FactOrderSales" count="0" hidden="1">
      <extLst>
        <ext xmlns:x15="http://schemas.microsoft.com/office/spreadsheetml/2010/11/main" uri="{B97F6D7D-B522-45F9-BDA1-12C45D357490}">
          <x15:cacheHierarchy aggregatedColumn="44"/>
        </ext>
      </extLst>
    </cacheHierarchy>
    <cacheHierarchy uniqueName="[Measures].[Sum of Delivery Duration]" caption="Sum of Delivery Duration" measure="1" displayFolder="" measureGroup="DimOrders" count="0" hidden="1">
      <extLst>
        <ext xmlns:x15="http://schemas.microsoft.com/office/spreadsheetml/2010/11/main" uri="{B97F6D7D-B522-45F9-BDA1-12C45D357490}">
          <x15:cacheHierarchy aggregatedColumn="25"/>
        </ext>
      </extLst>
    </cacheHierarchy>
    <cacheHierarchy uniqueName="[Measures].[Count of Gender]" caption="Count of Gender" measure="1" displayFolder="" measureGroup="DimCustomers" count="0" hidden="1">
      <extLst>
        <ext xmlns:x15="http://schemas.microsoft.com/office/spreadsheetml/2010/11/main" uri="{B97F6D7D-B522-45F9-BDA1-12C45D357490}">
          <x15:cacheHierarchy aggregatedColumn="9"/>
        </ext>
      </extLst>
    </cacheHierarchy>
    <cacheHierarchy uniqueName="[Measures].[Count of Subcategory]" caption="Count of Subcategory" measure="1" displayFolder="" measureGroup="DimProducts"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FactOrderSales" count="0" hidden="1">
      <extLst>
        <ext xmlns:x15="http://schemas.microsoft.com/office/spreadsheetml/2010/11/main" uri="{B97F6D7D-B522-45F9-BDA1-12C45D357490}">
          <x15:cacheHierarchy aggregatedColumn="42"/>
        </ext>
      </extLst>
    </cacheHierarchy>
    <cacheHierarchy uniqueName="[Measures].[Count of Segment]" caption="Count of Segment" measure="1" displayFolder="" measureGroup="DimCustomers" count="0" hidden="1">
      <extLst>
        <ext xmlns:x15="http://schemas.microsoft.com/office/spreadsheetml/2010/11/main" uri="{B97F6D7D-B522-45F9-BDA1-12C45D357490}">
          <x15:cacheHierarchy aggregatedColumn="10"/>
        </ext>
      </extLst>
    </cacheHierarchy>
    <cacheHierarchy uniqueName="[Measures].[Sum of Discount Rate %]" caption="Sum of Discount Rate %" measure="1" displayFolder="" measureGroup="FactOrderSales" count="0" hidden="1">
      <extLst>
        <ext xmlns:x15="http://schemas.microsoft.com/office/spreadsheetml/2010/11/main" uri="{B97F6D7D-B522-45F9-BDA1-12C45D357490}">
          <x15:cacheHierarchy aggregatedColumn="43"/>
        </ext>
      </extLst>
    </cacheHierarchy>
    <cacheHierarchy uniqueName="[Measures].[Count of Discount Rate %]" caption="Count of Discount Rate %" measure="1" displayFolder="" measureGroup="FactOrderSales" count="0" hidden="1">
      <extLst>
        <ext xmlns:x15="http://schemas.microsoft.com/office/spreadsheetml/2010/11/main" uri="{B97F6D7D-B522-45F9-BDA1-12C45D357490}">
          <x15:cacheHierarchy aggregatedColumn="43"/>
        </ext>
      </extLst>
    </cacheHierarchy>
    <cacheHierarchy uniqueName="[Measures].[Count of WithDiscount]" caption="Count of WithDiscount" measure="1" displayFolder="" measureGroup="FactOrderSales" count="0" hidden="1">
      <extLst>
        <ext xmlns:x15="http://schemas.microsoft.com/office/spreadsheetml/2010/11/main" uri="{B97F6D7D-B522-45F9-BDA1-12C45D357490}">
          <x15:cacheHierarchy aggregatedColumn="46"/>
        </ext>
      </extLst>
    </cacheHierarchy>
    <cacheHierarchy uniqueName="[Measures].[Sum of CustomerDetailsID]" caption="Sum of CustomerDetailsID" measure="1" displayFolder="" measureGroup="DimOrders" count="0" hidden="1">
      <extLst>
        <ext xmlns:x15="http://schemas.microsoft.com/office/spreadsheetml/2010/11/main" uri="{B97F6D7D-B522-45F9-BDA1-12C45D357490}">
          <x15:cacheHierarchy aggregatedColumn="17"/>
        </ext>
      </extLst>
    </cacheHierarchy>
    <cacheHierarchy uniqueName="[Measures].[Average of Delivery Duration]" caption="Average of Delivery Duration" measure="1" displayFolder="" measureGroup="DimOrders" count="0" hidden="1">
      <extLst>
        <ext xmlns:x15="http://schemas.microsoft.com/office/spreadsheetml/2010/11/main" uri="{B97F6D7D-B522-45F9-BDA1-12C45D357490}">
          <x15:cacheHierarchy aggregatedColumn="25"/>
        </ext>
      </extLst>
    </cacheHierarchy>
    <cacheHierarchy uniqueName="[Measures].[Count of Region]" caption="Count of Region" measure="1" displayFolder="" measureGroup="DimPeople" count="0" hidden="1">
      <extLst>
        <ext xmlns:x15="http://schemas.microsoft.com/office/spreadsheetml/2010/11/main" uri="{B97F6D7D-B522-45F9-BDA1-12C45D357490}">
          <x15:cacheHierarchy aggregatedColumn="32"/>
        </ext>
      </extLst>
    </cacheHierarchy>
    <cacheHierarchy uniqueName="[Measures].[Count of OrderID]" caption="Count of OrderID" measure="1" displayFolder="" measureGroup="DimOrders" count="0" hidden="1">
      <extLst>
        <ext xmlns:x15="http://schemas.microsoft.com/office/spreadsheetml/2010/11/main" uri="{B97F6D7D-B522-45F9-BDA1-12C45D357490}">
          <x15:cacheHierarchy aggregatedColumn="11"/>
        </ext>
      </extLst>
    </cacheHierarchy>
    <cacheHierarchy uniqueName="[Measures].[Distinct Count of OrderID]" caption="Distinct Count of OrderID" measure="1" displayFolder="" measureGroup="DimOrders" count="0" hidden="1">
      <extLst>
        <ext xmlns:x15="http://schemas.microsoft.com/office/spreadsheetml/2010/11/main" uri="{B97F6D7D-B522-45F9-BDA1-12C45D357490}">
          <x15:cacheHierarchy aggregatedColumn="11"/>
        </ext>
      </extLst>
    </cacheHierarchy>
    <cacheHierarchy uniqueName="[Measures].[Count of CustomerID]" caption="Count of CustomerID" measure="1" displayFolder="" measureGroup="DimCustomers" count="0" hidden="1">
      <extLst>
        <ext xmlns:x15="http://schemas.microsoft.com/office/spreadsheetml/2010/11/main" uri="{B97F6D7D-B522-45F9-BDA1-12C45D357490}">
          <x15:cacheHierarchy aggregatedColumn="6"/>
        </ext>
      </extLst>
    </cacheHierarchy>
    <cacheHierarchy uniqueName="[Measures].[Count of CustomerDetailsID]" caption="Count of CustomerDetailsID" measure="1" displayFolder="" measureGroup="DimOrders" count="0" hidden="1">
      <extLst>
        <ext xmlns:x15="http://schemas.microsoft.com/office/spreadsheetml/2010/11/main" uri="{B97F6D7D-B522-45F9-BDA1-12C45D357490}">
          <x15:cacheHierarchy aggregatedColumn="17"/>
        </ext>
      </extLst>
    </cacheHierarchy>
    <cacheHierarchy uniqueName="[Measures].[Distinct Count of CustomerDetailsID]" caption="Distinct Count of CustomerDetailsID" measure="1" displayFolder="" measureGroup="DimOrders" count="0" hidden="1">
      <extLst>
        <ext xmlns:x15="http://schemas.microsoft.com/office/spreadsheetml/2010/11/main" uri="{B97F6D7D-B522-45F9-BDA1-12C45D357490}">
          <x15:cacheHierarchy aggregatedColumn="17"/>
        </ext>
      </extLst>
    </cacheHierarchy>
    <cacheHierarchy uniqueName="[Measures].[Sum of Order.Year]" caption="Sum of Order.Year" measure="1" displayFolder="" measureGroup="DimOrders" count="0" hidden="1">
      <extLst>
        <ext xmlns:x15="http://schemas.microsoft.com/office/spreadsheetml/2010/11/main" uri="{B97F6D7D-B522-45F9-BDA1-12C45D357490}">
          <x15:cacheHierarchy aggregatedColumn="20"/>
        </ext>
      </extLst>
    </cacheHierarchy>
    <cacheHierarchy uniqueName="[Measures].[Count of Order.Year]" caption="Count of Order.Year" measure="1" displayFolder="" measureGroup="DimOrders" count="0" hidden="1">
      <extLst>
        <ext xmlns:x15="http://schemas.microsoft.com/office/spreadsheetml/2010/11/main" uri="{B97F6D7D-B522-45F9-BDA1-12C45D357490}">
          <x15:cacheHierarchy aggregatedColumn="20"/>
        </ext>
      </extLst>
    </cacheHierarchy>
    <cacheHierarchy uniqueName="[Measures].[Sum of RegionID]" caption="Sum of RegionID" measure="1" displayFolder="" measureGroup="DimOrders" count="0" hidden="1">
      <extLst>
        <ext xmlns:x15="http://schemas.microsoft.com/office/spreadsheetml/2010/11/main" uri="{B97F6D7D-B522-45F9-BDA1-12C45D357490}">
          <x15:cacheHierarchy aggregatedColumn="19"/>
        </ext>
      </extLst>
    </cacheHierarchy>
    <cacheHierarchy uniqueName="[Measures].[Count of RegionID]" caption="Count of RegionID" measure="1" displayFolder="" measureGroup="DimOrders" count="0" hidden="1">
      <extLst>
        <ext xmlns:x15="http://schemas.microsoft.com/office/spreadsheetml/2010/11/main" uri="{B97F6D7D-B522-45F9-BDA1-12C45D357490}">
          <x15:cacheHierarchy aggregatedColumn="19"/>
        </ext>
      </extLst>
    </cacheHierarchy>
    <cacheHierarchy uniqueName="[Measures].[Distinct Count of RegionID]" caption="Distinct Count of RegionID" measure="1" displayFolder="" measureGroup="DimOrders" count="0" hidden="1">
      <extLst>
        <ext xmlns:x15="http://schemas.microsoft.com/office/spreadsheetml/2010/11/main" uri="{B97F6D7D-B522-45F9-BDA1-12C45D357490}">
          <x15:cacheHierarchy aggregatedColumn="19"/>
        </ext>
      </extLst>
    </cacheHierarchy>
    <cacheHierarchy uniqueName="[Measures].[Sum of OrderSalesID]" caption="Sum of OrderSalesID" measure="1" displayFolder="" measureGroup="FactOrderSales" count="0" hidden="1">
      <extLst>
        <ext xmlns:x15="http://schemas.microsoft.com/office/spreadsheetml/2010/11/main" uri="{B97F6D7D-B522-45F9-BDA1-12C45D357490}">
          <x15:cacheHierarchy aggregatedColumn="38"/>
        </ext>
      </extLst>
    </cacheHierarchy>
    <cacheHierarchy uniqueName="[Measures].[Count of OrderSalesID]" caption="Count of OrderSalesID" measure="1" displayFolder="" measureGroup="FactOrderSales" count="0" hidden="1">
      <extLst>
        <ext xmlns:x15="http://schemas.microsoft.com/office/spreadsheetml/2010/11/main" uri="{B97F6D7D-B522-45F9-BDA1-12C45D357490}">
          <x15:cacheHierarchy aggregatedColumn="38"/>
        </ext>
      </extLst>
    </cacheHierarchy>
    <cacheHierarchy uniqueName="[Measures].[Count of OrderID 2]" caption="Count of OrderID 2" measure="1" displayFolder="" measureGroup="FactOrderSales" count="0" hidden="1">
      <extLst>
        <ext xmlns:x15="http://schemas.microsoft.com/office/spreadsheetml/2010/11/main" uri="{B97F6D7D-B522-45F9-BDA1-12C45D357490}">
          <x15:cacheHierarchy aggregatedColumn="39"/>
        </ext>
      </extLst>
    </cacheHierarchy>
    <cacheHierarchy uniqueName="[Measures].[Count of FirstName]" caption="Count of FirstName" measure="1" displayFolder="" measureGroup="DimCustomers" count="0" hidden="1">
      <extLst>
        <ext xmlns:x15="http://schemas.microsoft.com/office/spreadsheetml/2010/11/main" uri="{B97F6D7D-B522-45F9-BDA1-12C45D357490}">
          <x15:cacheHierarchy aggregatedColumn="7"/>
        </ext>
      </extLst>
    </cacheHierarchy>
    <cacheHierarchy uniqueName="[Measures].[Distinct Count of FirstName]" caption="Distinct Count of FirstName" measure="1" displayFolder="" measureGroup="DimCustomers" count="0" hidden="1">
      <extLst>
        <ext xmlns:x15="http://schemas.microsoft.com/office/spreadsheetml/2010/11/main" uri="{B97F6D7D-B522-45F9-BDA1-12C45D357490}">
          <x15:cacheHierarchy aggregatedColumn="7"/>
        </ext>
      </extLst>
    </cacheHierarchy>
    <cacheHierarchy uniqueName="[Measures].[Distinct Count of OrderID 2]" caption="Distinct Count of OrderID 2" measure="1" displayFolder="" measureGroup="FactOrderSales" count="0" hidden="1">
      <extLst>
        <ext xmlns:x15="http://schemas.microsoft.com/office/spreadsheetml/2010/11/main" uri="{B97F6D7D-B522-45F9-BDA1-12C45D357490}">
          <x15:cacheHierarchy aggregatedColumn="39"/>
        </ext>
      </extLst>
    </cacheHierarchy>
    <cacheHierarchy uniqueName="[Measures].[Count of C_Gender]" caption="Count of C_Gender" measure="1" displayFolder="" measureGroup="DimOrders" count="0" hidden="1">
      <extLst>
        <ext xmlns:x15="http://schemas.microsoft.com/office/spreadsheetml/2010/11/main" uri="{B97F6D7D-B522-45F9-BDA1-12C45D357490}">
          <x15:cacheHierarchy aggregatedColumn="28"/>
        </ext>
      </extLst>
    </cacheHierarchy>
    <cacheHierarchy uniqueName="[Measures].[Distinct Count of C_Gender]" caption="Distinct Count of C_Gender" measure="1" displayFolder="" measureGroup="DimOrders" count="0" hidden="1">
      <extLst>
        <ext xmlns:x15="http://schemas.microsoft.com/office/spreadsheetml/2010/11/main" uri="{B97F6D7D-B522-45F9-BDA1-12C45D357490}">
          <x15:cacheHierarchy aggregatedColumn="28"/>
        </ext>
      </extLst>
    </cacheHierarchy>
    <cacheHierarchy uniqueName="[Measures].[Count of CustomerID 2]" caption="Count of CustomerID 2" measure="1" displayFolder="" measureGroup="DimOrders" count="0" hidden="1">
      <extLst>
        <ext xmlns:x15="http://schemas.microsoft.com/office/spreadsheetml/2010/11/main" uri="{B97F6D7D-B522-45F9-BDA1-12C45D357490}">
          <x15:cacheHierarchy aggregatedColumn="15"/>
        </ext>
      </extLst>
    </cacheHierarchy>
    <cacheHierarchy uniqueName="[Measures].[Distinct Count of CustomerID]" caption="Distinct Count of CustomerID" measure="1" displayFolder="" measureGroup="DimOrders" count="0" hidden="1">
      <extLst>
        <ext xmlns:x15="http://schemas.microsoft.com/office/spreadsheetml/2010/11/main" uri="{B97F6D7D-B522-45F9-BDA1-12C45D357490}">
          <x15:cacheHierarchy aggregatedColumn="15"/>
        </ext>
      </extLst>
    </cacheHierarchy>
    <cacheHierarchy uniqueName="[Measures].[Count of ShipMode]" caption="Count of ShipMode" measure="1" displayFolder="" measureGroup="DimOrders" count="0" hidden="1">
      <extLst>
        <ext xmlns:x15="http://schemas.microsoft.com/office/spreadsheetml/2010/11/main" uri="{B97F6D7D-B522-45F9-BDA1-12C45D357490}">
          <x15:cacheHierarchy aggregatedColumn="14"/>
        </ext>
      </extLst>
    </cacheHierarchy>
    <cacheHierarchy uniqueName="[Measures].[Count of C_Segment]" caption="Count of C_Segment" measure="1" displayFolder="" measureGroup="DimOrders" count="0" hidden="1">
      <extLst>
        <ext xmlns:x15="http://schemas.microsoft.com/office/spreadsheetml/2010/11/main" uri="{B97F6D7D-B522-45F9-BDA1-12C45D357490}">
          <x15:cacheHierarchy aggregatedColumn="29"/>
        </ext>
      </extLst>
    </cacheHierarchy>
  </cacheHierarchies>
  <kpis count="0"/>
  <dimensions count="7">
    <dimension name="DimCustomerDetails" uniqueName="[DimCustomerDetails]" caption="DimCustomerDetails"/>
    <dimension name="DimCustomers" uniqueName="[DimCustomers]" caption="DimCustomers"/>
    <dimension name="DimOrders" uniqueName="[DimOrders]" caption="DimOrders"/>
    <dimension name="DimPeople" uniqueName="[DimPeople]" caption="DimPeople"/>
    <dimension name="DimProducts" uniqueName="[DimProducts]" caption="DimProducts"/>
    <dimension name="FactOrderSales" uniqueName="[FactOrderSales]" caption="FactOrderSales"/>
    <dimension measure="1" name="Measures" uniqueName="[Measures]" caption="Measures"/>
  </dimensions>
  <measureGroups count="6">
    <measureGroup name="DimCustomerDetails" caption="DimCustomerDetails"/>
    <measureGroup name="DimCustomers" caption="DimCustomers"/>
    <measureGroup name="DimOrders" caption="DimOrders"/>
    <measureGroup name="DimPeople" caption="DimPeople"/>
    <measureGroup name="DimProducts" caption="DimProducts"/>
    <measureGroup name="FactOrderSales" caption="FactOrderSales"/>
  </measureGroups>
  <maps count="15">
    <map measureGroup="0" dimension="0"/>
    <map measureGroup="1" dimension="1"/>
    <map measureGroup="2" dimension="0"/>
    <map measureGroup="2" dimension="1"/>
    <map measureGroup="2" dimension="2"/>
    <map measureGroup="2" dimension="3"/>
    <map measureGroup="2" dimension="4"/>
    <map measureGroup="3" dimension="3"/>
    <map measureGroup="4" dimension="4"/>
    <map measureGroup="5" dimension="0"/>
    <map measureGroup="5" dimension="1"/>
    <map measureGroup="5" dimension="2"/>
    <map measureGroup="5" dimension="3"/>
    <map measureGroup="5"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ONA" refreshedDate="45231.670187731484" backgroundQuery="1" createdVersion="8" refreshedVersion="8" minRefreshableVersion="3" recordCount="0" supportSubquery="1" supportAdvancedDrill="1" xr:uid="{B8CDFC90-A4A8-4253-A9A1-FC78A9B7C18A}">
  <cacheSource type="external" connectionId="7"/>
  <cacheFields count="4">
    <cacheField name="[DimOrders].[C_Gender].[C_Gender]" caption="C_Gender" numFmtId="0" hierarchy="28" level="1">
      <sharedItems count="2">
        <s v="F"/>
        <s v="M"/>
      </sharedItems>
    </cacheField>
    <cacheField name="[Measures].[Distinct Count of CustomerID]" caption="Distinct Count of CustomerID" numFmtId="0" hierarchy="96" level="32767"/>
    <cacheField name="[Measures].[Count of CustomerID 2]" caption="Count of CustomerID 2" numFmtId="0" hierarchy="95" level="32767"/>
    <cacheField name="[DimPeople].[Region].[Region]" caption="Region" numFmtId="0" hierarchy="32" level="1">
      <sharedItems containsSemiMixedTypes="0" containsNonDate="0" containsString="0"/>
    </cacheField>
  </cacheFields>
  <cacheHierarchies count="99">
    <cacheHierarchy uniqueName="[DimCustomerDetails].[CustomerDetailsID]" caption="CustomerDetailsID" attribute="1" defaultMemberUniqueName="[DimCustomerDetails].[CustomerDetailsID].[All]" allUniqueName="[DimCustomerDetails].[CustomerDetailsID].[All]" dimensionUniqueName="[DimCustomerDetails]" displayFolder="" count="0" memberValueDatatype="20" unbalanced="0"/>
    <cacheHierarchy uniqueName="[DimCustomerDetails].[CustomerID]" caption="CustomerID" attribute="1" defaultMemberUniqueName="[DimCustomerDetails].[CustomerID].[All]" allUniqueName="[DimCustomerDetails].[CustomerID].[All]" dimensionUniqueName="[DimCustomerDetails]" displayFolder="" count="0" memberValueDatatype="130" unbalanced="0"/>
    <cacheHierarchy uniqueName="[DimCustomerDetails].[Country]" caption="Country" attribute="1" defaultMemberUniqueName="[DimCustomerDetails].[Country].[All]" allUniqueName="[DimCustomerDetails].[Country].[All]" dimensionUniqueName="[DimCustomerDetails]" displayFolder="" count="0" memberValueDatatype="130" unbalanced="0"/>
    <cacheHierarchy uniqueName="[DimCustomerDetails].[City]" caption="City" attribute="1" defaultMemberUniqueName="[DimCustomerDetails].[City].[All]" allUniqueName="[DimCustomerDetails].[City].[All]" dimensionUniqueName="[DimCustomerDetails]" displayFolder="" count="0" memberValueDatatype="130" unbalanced="0"/>
    <cacheHierarchy uniqueName="[DimCustomerDetails].[State]" caption="State" attribute="1" defaultMemberUniqueName="[DimCustomerDetails].[State].[All]" allUniqueName="[DimCustomerDetails].[State].[All]" dimensionUniqueName="[DimCustomerDetails]" displayFolder="" count="0" memberValueDatatype="130" unbalanced="0"/>
    <cacheHierarchy uniqueName="[DimCustomerDetails].[RegionID]" caption="RegionID" attribute="1" defaultMemberUniqueName="[DimCustomerDetails].[RegionID].[All]" allUniqueName="[DimCustomerDetails].[RegionID].[All]" dimensionUniqueName="[DimCustomerDetails]" displayFolder="" count="0" memberValueDatatype="20" unbalanced="0"/>
    <cacheHierarchy uniqueName="[DimCustomers].[CustomerID]" caption="CustomerID" attribute="1" defaultMemberUniqueName="[DimCustomers].[CustomerID].[All]" allUniqueName="[DimCustomers].[CustomerID].[All]" dimensionUniqueName="[DimCustomers]" displayFolder="" count="0" memberValueDatatype="130" unbalanced="0"/>
    <cacheHierarchy uniqueName="[DimCustomers].[FirstName]" caption="FirstName" attribute="1" defaultMemberUniqueName="[DimCustomers].[FirstName].[All]" allUniqueName="[DimCustomers].[FirstName].[All]" dimensionUniqueName="[DimCustomers]" displayFolder="" count="0" memberValueDatatype="130" unbalanced="0"/>
    <cacheHierarchy uniqueName="[DimCustomers].[LastName]" caption="LastName" attribute="1" defaultMemberUniqueName="[DimCustomers].[LastName].[All]" allUniqueName="[DimCustomers].[LastName].[All]" dimensionUniqueName="[DimCustomers]" displayFolder="" count="0" memberValueDatatype="130" unbalanced="0"/>
    <cacheHierarchy uniqueName="[DimCustomers].[Gender]" caption="Gender" attribute="1" defaultMemberUniqueName="[DimCustomers].[Gender].[All]" allUniqueName="[DimCustomers].[Gender].[All]" dimensionUniqueName="[DimCustomers]" displayFolder="" count="0" memberValueDatatype="130" unbalanced="0"/>
    <cacheHierarchy uniqueName="[DimCustomers].[Segment]" caption="Segment" attribute="1" defaultMemberUniqueName="[DimCustomers].[Segment].[All]" allUniqueName="[DimCustomers].[Segment].[All]" dimensionUniqueName="[DimCustomers]" displayFolder="" count="0" memberValueDatatype="130" unbalanced="0"/>
    <cacheHierarchy uniqueName="[DimOrders].[OrderID]" caption="OrderID" attribute="1" defaultMemberUniqueName="[DimOrders].[OrderID].[All]" allUniqueName="[DimOrders].[OrderID].[All]" dimensionUniqueName="[DimOrders]" displayFolder="" count="0" memberValueDatatype="130" unbalanced="0"/>
    <cacheHierarchy uniqueName="[DimOrders].[OrderDate]" caption="OrderDate" attribute="1" time="1" defaultMemberUniqueName="[DimOrders].[OrderDate].[All]" allUniqueName="[DimOrders].[OrderDate].[All]" dimensionUniqueName="[DimOrders]" displayFolder="" count="0" memberValueDatatype="7" unbalanced="0"/>
    <cacheHierarchy uniqueName="[DimOrders].[ShipDate]" caption="ShipDate" attribute="1" time="1" defaultMemberUniqueName="[DimOrders].[ShipDate].[All]" allUniqueName="[DimOrders].[ShipDate].[All]" dimensionUniqueName="[DimOrders]" displayFolder="" count="0" memberValueDatatype="7" unbalanced="0"/>
    <cacheHierarchy uniqueName="[DimOrders].[ShipMode]" caption="ShipMode" attribute="1" defaultMemberUniqueName="[DimOrders].[ShipMode].[All]" allUniqueName="[DimOrders].[ShipMode].[All]" dimensionUniqueName="[DimOrders]" displayFolder="" count="0" memberValueDatatype="130" unbalanced="0"/>
    <cacheHierarchy uniqueName="[DimOrders].[CustomerID]" caption="CustomerID" attribute="1" defaultMemberUniqueName="[DimOrders].[CustomerID].[All]" allUniqueName="[DimOrders].[CustomerID].[All]" dimensionUniqueName="[DimOrders]" displayFolder="" count="0" memberValueDatatype="130" unbalanced="0"/>
    <cacheHierarchy uniqueName="[DimOrders].[ProductID]" caption="ProductID" attribute="1" defaultMemberUniqueName="[DimOrders].[ProductID].[All]" allUniqueName="[DimOrders].[ProductID].[All]" dimensionUniqueName="[DimOrders]" displayFolder="" count="0" memberValueDatatype="130" unbalanced="0"/>
    <cacheHierarchy uniqueName="[DimOrders].[CustomerDetailsID]" caption="CustomerDetailsID" attribute="1" defaultMemberUniqueName="[DimOrders].[CustomerDetailsID].[All]" allUniqueName="[DimOrders].[CustomerDetailsID].[All]" dimensionUniqueName="[DimOrders]" displayFolder="" count="0" memberValueDatatype="20" unbalanced="0"/>
    <cacheHierarchy uniqueName="[DimOrders].[IsReturned]" caption="IsReturned" attribute="1" defaultMemberUniqueName="[DimOrders].[IsReturned].[All]" allUniqueName="[DimOrders].[IsReturned].[All]" dimensionUniqueName="[DimOrders]" displayFolder="" count="0" memberValueDatatype="130" unbalanced="0"/>
    <cacheHierarchy uniqueName="[DimOrders].[RegionID]" caption="RegionID" attribute="1" defaultMemberUniqueName="[DimOrders].[RegionID].[All]" allUniqueName="[DimOrders].[RegionID].[All]" dimensionUniqueName="[DimOrders]" displayFolder="" count="0" memberValueDatatype="20" unbalanced="0"/>
    <cacheHierarchy uniqueName="[DimOrders].[Order.Year]" caption="Order.Year" attribute="1" defaultMemberUniqueName="[DimOrders].[Order.Year].[All]" allUniqueName="[DimOrders].[Order.Year].[All]" dimensionUniqueName="[DimOrders]" displayFolder="" count="2" memberValueDatatype="20" unbalanced="0"/>
    <cacheHierarchy uniqueName="[DimOrders].[Order.MonthName]" caption="Order.MonthName" attribute="1" defaultMemberUniqueName="[DimOrders].[Order.MonthName].[All]" allUniqueName="[DimOrders].[Order.MonthName].[All]" dimensionUniqueName="[DimOrders]" displayFolder="" count="0" memberValueDatatype="130" unbalanced="0"/>
    <cacheHierarchy uniqueName="[DimOrders].[Order.Month]" caption="Order.Month" attribute="1" defaultMemberUniqueName="[DimOrders].[Order.Month].[All]" allUniqueName="[DimOrders].[Order.Month].[All]" dimensionUniqueName="[DimOrders]" displayFolder="" count="0" memberValueDatatype="20" unbalanced="0"/>
    <cacheHierarchy uniqueName="[DimOrders].[Order.DayName]" caption="Order.DayName" attribute="1" defaultMemberUniqueName="[DimOrders].[Order.DayName].[All]" allUniqueName="[DimOrders].[Order.DayName].[All]" dimensionUniqueName="[DimOrders]" displayFolder="" count="0" memberValueDatatype="130" unbalanced="0"/>
    <cacheHierarchy uniqueName="[DimOrders].[Order.Day]" caption="Order.Day" attribute="1" defaultMemberUniqueName="[DimOrders].[Order.Day].[All]" allUniqueName="[DimOrders].[Order.Day].[All]" dimensionUniqueName="[DimOrders]" displayFolder="" count="0" memberValueDatatype="20" unbalanced="0"/>
    <cacheHierarchy uniqueName="[DimOrders].[Delivery Duration]" caption="Delivery Duration" attribute="1" defaultMemberUniqueName="[DimOrders].[Delivery Duration].[All]" allUniqueName="[DimOrders].[Delivery Duration].[All]" dimensionUniqueName="[DimOrders]" displayFolder="" count="0" memberValueDatatype="20" unbalanced="0"/>
    <cacheHierarchy uniqueName="[DimOrders].[C_FirstName]" caption="C_FirstName" attribute="1" defaultMemberUniqueName="[DimOrders].[C_FirstName].[All]" allUniqueName="[DimOrders].[C_FirstName].[All]" dimensionUniqueName="[DimOrders]" displayFolder="" count="0" memberValueDatatype="130" unbalanced="0"/>
    <cacheHierarchy uniqueName="[DimOrders].[C_LastName]" caption="C_LastName" attribute="1" defaultMemberUniqueName="[DimOrders].[C_LastName].[All]" allUniqueName="[DimOrders].[C_LastName].[All]" dimensionUniqueName="[DimOrders]" displayFolder="" count="0" memberValueDatatype="130" unbalanced="0"/>
    <cacheHierarchy uniqueName="[DimOrders].[C_Gender]" caption="C_Gender" attribute="1" defaultMemberUniqueName="[DimOrders].[C_Gender].[All]" allUniqueName="[DimOrders].[C_Gender].[All]" dimensionUniqueName="[DimOrders]" displayFolder="" count="2" memberValueDatatype="130" unbalanced="0">
      <fieldsUsage count="2">
        <fieldUsage x="-1"/>
        <fieldUsage x="0"/>
      </fieldsUsage>
    </cacheHierarchy>
    <cacheHierarchy uniqueName="[DimOrders].[C_Segment]" caption="C_Segment" attribute="1" defaultMemberUniqueName="[DimOrders].[C_Segment].[All]" allUniqueName="[DimOrders].[C_Segment].[All]" dimensionUniqueName="[DimOrders]" displayFolder="" count="0" memberValueDatatype="130" unbalanced="0"/>
    <cacheHierarchy uniqueName="[DimOrders].[OrderDate (Month)]" caption="OrderDate (Month)" attribute="1" defaultMemberUniqueName="[DimOrders].[OrderDate (Month)].[All]" allUniqueName="[DimOrders].[OrderDate (Month)].[All]" dimensionUniqueName="[DimOrders]" displayFolder="" count="0" memberValueDatatype="130" unbalanced="0"/>
    <cacheHierarchy uniqueName="[DimPeople].[RegionID]" caption="RegionID" attribute="1" defaultMemberUniqueName="[DimPeople].[RegionID].[All]" allUniqueName="[DimPeople].[RegionID].[All]" dimensionUniqueName="[DimPeople]" displayFolder="" count="0" memberValueDatatype="20" unbalanced="0"/>
    <cacheHierarchy uniqueName="[DimPeople].[Region]" caption="Region" attribute="1" defaultMemberUniqueName="[DimPeople].[Region].[All]" allUniqueName="[DimPeople].[Region].[All]" dimensionUniqueName="[DimPeople]" displayFolder="" count="2" memberValueDatatype="130" unbalanced="0">
      <fieldsUsage count="2">
        <fieldUsage x="-1"/>
        <fieldUsage x="3"/>
      </fieldsUsage>
    </cacheHierarchy>
    <cacheHierarchy uniqueName="[DimPeople].[RegionalManager]" caption="RegionalManager" attribute="1" defaultMemberUniqueName="[DimPeople].[RegionalManager].[All]" allUniqueName="[DimPeople].[RegionalManager].[All]" dimensionUniqueName="[DimPeople]" displayFolder="" count="0" memberValueDatatype="130" unbalanced="0"/>
    <cacheHierarchy uniqueName="[DimProducts].[ProductID]" caption="ProductID" attribute="1" defaultMemberUniqueName="[DimProducts].[ProductID].[All]" allUniqueName="[DimProducts].[ProductID].[All]" dimensionUniqueName="[DimProducts]" displayFolder="" count="0" memberValueDatatype="130" unbalanced="0"/>
    <cacheHierarchy uniqueName="[DimProducts].[Category]" caption="Category" attribute="1" defaultMemberUniqueName="[DimProducts].[Category].[All]" allUniqueName="[DimProducts].[Category].[All]" dimensionUniqueName="[DimProducts]" displayFolder="" count="2" memberValueDatatype="130" unbalanced="0"/>
    <cacheHierarchy uniqueName="[DimProducts].[Subcategory]" caption="Subcategory" attribute="1" defaultMemberUniqueName="[DimProducts].[Subcategory].[All]" allUniqueName="[DimProducts].[Subcategory].[All]" dimensionUniqueName="[DimProducts]" displayFolder="" count="0" memberValueDatatype="130" unbalanced="0"/>
    <cacheHierarchy uniqueName="[DimProducts].[ProductName]" caption="ProductName" attribute="1" defaultMemberUniqueName="[DimProducts].[ProductName].[All]" allUniqueName="[DimProducts].[ProductName].[All]" dimensionUniqueName="[DimProducts]" displayFolder="" count="0" memberValueDatatype="130" unbalanced="0"/>
    <cacheHierarchy uniqueName="[FactOrderSales].[OrderSalesID]" caption="OrderSalesID" attribute="1" defaultMemberUniqueName="[FactOrderSales].[OrderSalesID].[All]" allUniqueName="[FactOrderSales].[OrderSalesID].[All]" dimensionUniqueName="[FactOrderSales]" displayFolder="" count="0" memberValueDatatype="20" unbalanced="0"/>
    <cacheHierarchy uniqueName="[FactOrderSales].[OrderID]" caption="OrderID" attribute="1" defaultMemberUniqueName="[FactOrderSales].[OrderID].[All]" allUniqueName="[FactOrderSales].[OrderID].[All]" dimensionUniqueName="[FactOrderSales]" displayFolder="" count="0" memberValueDatatype="130" unbalanced="0"/>
    <cacheHierarchy uniqueName="[FactOrderSales].[ProductID]" caption="ProductID" attribute="1" defaultMemberUniqueName="[FactOrderSales].[ProductID].[All]" allUniqueName="[FactOrderSales].[ProductID].[All]" dimensionUniqueName="[FactOrderSales]" displayFolder="" count="0" memberValueDatatype="130" unbalanced="0"/>
    <cacheHierarchy uniqueName="[FactOrderSales].[Sales]" caption="Sales" attribute="1" defaultMemberUniqueName="[FactOrderSales].[Sales].[All]" allUniqueName="[FactOrderSales].[Sales].[All]" dimensionUniqueName="[FactOrderSales]" displayFolder="" count="0" memberValueDatatype="5" unbalanced="0"/>
    <cacheHierarchy uniqueName="[FactOrderSales].[Quantity]" caption="Quantity" attribute="1" defaultMemberUniqueName="[FactOrderSales].[Quantity].[All]" allUniqueName="[FactOrderSales].[Quantity].[All]" dimensionUniqueName="[FactOrderSales]" displayFolder="" count="0" memberValueDatatype="20" unbalanced="0"/>
    <cacheHierarchy uniqueName="[FactOrderSales].[Discount Rate %]" caption="Discount Rate %" attribute="1" defaultMemberUniqueName="[FactOrderSales].[Discount Rate %].[All]" allUniqueName="[FactOrderSales].[Discount Rate %].[All]" dimensionUniqueName="[FactOrderSales]" displayFolder="" count="0" memberValueDatatype="20" unbalanced="0"/>
    <cacheHierarchy uniqueName="[FactOrderSales].[Profit]" caption="Profit" attribute="1" defaultMemberUniqueName="[FactOrderSales].[Profit].[All]" allUniqueName="[FactOrderSales].[Profit].[All]" dimensionUniqueName="[FactOrderSales]" displayFolder="" count="0" memberValueDatatype="5" unbalanced="0"/>
    <cacheHierarchy uniqueName="[FactOrderSales].[RegionID]" caption="RegionID" attribute="1" defaultMemberUniqueName="[FactOrderSales].[RegionID].[All]" allUniqueName="[FactOrderSales].[RegionID].[All]" dimensionUniqueName="[FactOrderSales]" displayFolder="" count="0" memberValueDatatype="20" unbalanced="0"/>
    <cacheHierarchy uniqueName="[FactOrderSales].[WithDiscount]" caption="WithDiscount" attribute="1" defaultMemberUniqueName="[FactOrderSales].[WithDiscount].[All]" allUniqueName="[FactOrderSales].[WithDiscount].[All]" dimensionUniqueName="[FactOrderSales]" displayFolder="" count="0" memberValueDatatype="130" unbalanced="0"/>
    <cacheHierarchy uniqueName="[DimOrders].[OrderDate (Month Index)]" caption="OrderDate (Month Index)" attribute="1" defaultMemberUniqueName="[DimOrders].[OrderDate (Month Index)].[All]" allUniqueName="[DimOrders].[OrderDate (Month Index)].[All]" dimensionUniqueName="[DimOrders]" displayFolder="" count="0" memberValueDatatype="20" unbalanced="0" hidden="1"/>
    <cacheHierarchy uniqueName="[Measures].[Total.Profit]" caption="Total.Profit" measure="1" displayFolder="" measureGroup="FactOrderSales" count="0"/>
    <cacheHierarchy uniqueName="[Measures].[Total.Sales]" caption="Total.Sales" measure="1" displayFolder="" measureGroup="FactOrderSales" count="0"/>
    <cacheHierarchy uniqueName="[Measures].[Total.Quantity]" caption="Total.Quantity" measure="1" displayFolder="" measureGroup="FactOrderSales" count="0"/>
    <cacheHierarchy uniqueName="[Measures].[Average Delivery Duration]" caption="Average Delivery Duration" measure="1" displayFolder="" measureGroup="DimOrders" count="0"/>
    <cacheHierarchy uniqueName="[Measures].[__XL_Count DimCustomers]" caption="__XL_Count DimCustomers" measure="1" displayFolder="" measureGroup="DimCustomers" count="0" hidden="1"/>
    <cacheHierarchy uniqueName="[Measures].[__XL_Count DimCustomerDetails]" caption="__XL_Count DimCustomerDetails" measure="1" displayFolder="" measureGroup="DimCustomerDetails" count="0" hidden="1"/>
    <cacheHierarchy uniqueName="[Measures].[__XL_Count DimPeople]" caption="__XL_Count DimPeople" measure="1" displayFolder="" measureGroup="DimPeople" count="0" hidden="1"/>
    <cacheHierarchy uniqueName="[Measures].[__XL_Count DimProducts]" caption="__XL_Count DimProducts" measure="1" displayFolder="" measureGroup="DimProducts" count="0" hidden="1"/>
    <cacheHierarchy uniqueName="[Measures].[__XL_Count FactOrderSales]" caption="__XL_Count FactOrderSales" measure="1" displayFolder="" measureGroup="FactOrderSales" count="0" hidden="1"/>
    <cacheHierarchy uniqueName="[Measures].[__XL_Count DimOrders]" caption="__XL_Count DimOrders" measure="1" displayFolder="" measureGroup="DimOrders" count="0" hidden="1"/>
    <cacheHierarchy uniqueName="[Measures].[__No measures defined]" caption="__No measures defined" measure="1" displayFolder="" count="0" hidden="1"/>
    <cacheHierarchy uniqueName="[Measures].[Count of IsReturned]" caption="Count of IsReturned" measure="1" displayFolder="" measureGroup="DimOrders" count="0" hidden="1">
      <extLst>
        <ext xmlns:x15="http://schemas.microsoft.com/office/spreadsheetml/2010/11/main" uri="{B97F6D7D-B522-45F9-BDA1-12C45D357490}">
          <x15:cacheHierarchy aggregatedColumn="18"/>
        </ext>
      </extLst>
    </cacheHierarchy>
    <cacheHierarchy uniqueName="[Measures].[Count of Order.MonthName]" caption="Count of Order.MonthName" measure="1" displayFolder="" measureGroup="DimOrders" count="0" hidden="1">
      <extLst>
        <ext xmlns:x15="http://schemas.microsoft.com/office/spreadsheetml/2010/11/main" uri="{B97F6D7D-B522-45F9-BDA1-12C45D357490}">
          <x15:cacheHierarchy aggregatedColumn="21"/>
        </ext>
      </extLst>
    </cacheHierarchy>
    <cacheHierarchy uniqueName="[Measures].[Sum of Order.Month]" caption="Sum of Order.Month" measure="1" displayFolder="" measureGroup="DimOrders" count="0" hidden="1">
      <extLst>
        <ext xmlns:x15="http://schemas.microsoft.com/office/spreadsheetml/2010/11/main" uri="{B97F6D7D-B522-45F9-BDA1-12C45D357490}">
          <x15:cacheHierarchy aggregatedColumn="22"/>
        </ext>
      </extLst>
    </cacheHierarchy>
    <cacheHierarchy uniqueName="[Measures].[Count of Order.Month]" caption="Count of Order.Month" measure="1" displayFolder="" measureGroup="DimOrders" count="0" hidden="1">
      <extLst>
        <ext xmlns:x15="http://schemas.microsoft.com/office/spreadsheetml/2010/11/main" uri="{B97F6D7D-B522-45F9-BDA1-12C45D357490}">
          <x15:cacheHierarchy aggregatedColumn="22"/>
        </ext>
      </extLst>
    </cacheHierarchy>
    <cacheHierarchy uniqueName="[Measures].[Count of Order.DayName]" caption="Count of Order.DayName" measure="1" displayFolder="" measureGroup="Dim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FactOrderSales" count="0" hidden="1">
      <extLst>
        <ext xmlns:x15="http://schemas.microsoft.com/office/spreadsheetml/2010/11/main" uri="{B97F6D7D-B522-45F9-BDA1-12C45D357490}">
          <x15:cacheHierarchy aggregatedColumn="41"/>
        </ext>
      </extLst>
    </cacheHierarchy>
    <cacheHierarchy uniqueName="[Measures].[Sum of Profit]" caption="Sum of Profit" measure="1" displayFolder="" measureGroup="FactOrderSales" count="0" hidden="1">
      <extLst>
        <ext xmlns:x15="http://schemas.microsoft.com/office/spreadsheetml/2010/11/main" uri="{B97F6D7D-B522-45F9-BDA1-12C45D357490}">
          <x15:cacheHierarchy aggregatedColumn="44"/>
        </ext>
      </extLst>
    </cacheHierarchy>
    <cacheHierarchy uniqueName="[Measures].[Sum of Delivery Duration]" caption="Sum of Delivery Duration" measure="1" displayFolder="" measureGroup="DimOrders" count="0" hidden="1">
      <extLst>
        <ext xmlns:x15="http://schemas.microsoft.com/office/spreadsheetml/2010/11/main" uri="{B97F6D7D-B522-45F9-BDA1-12C45D357490}">
          <x15:cacheHierarchy aggregatedColumn="25"/>
        </ext>
      </extLst>
    </cacheHierarchy>
    <cacheHierarchy uniqueName="[Measures].[Count of Gender]" caption="Count of Gender" measure="1" displayFolder="" measureGroup="DimCustomers" count="0" hidden="1">
      <extLst>
        <ext xmlns:x15="http://schemas.microsoft.com/office/spreadsheetml/2010/11/main" uri="{B97F6D7D-B522-45F9-BDA1-12C45D357490}">
          <x15:cacheHierarchy aggregatedColumn="9"/>
        </ext>
      </extLst>
    </cacheHierarchy>
    <cacheHierarchy uniqueName="[Measures].[Count of Subcategory]" caption="Count of Subcategory" measure="1" displayFolder="" measureGroup="DimProducts"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FactOrderSales" count="0" hidden="1">
      <extLst>
        <ext xmlns:x15="http://schemas.microsoft.com/office/spreadsheetml/2010/11/main" uri="{B97F6D7D-B522-45F9-BDA1-12C45D357490}">
          <x15:cacheHierarchy aggregatedColumn="42"/>
        </ext>
      </extLst>
    </cacheHierarchy>
    <cacheHierarchy uniqueName="[Measures].[Count of Segment]" caption="Count of Segment" measure="1" displayFolder="" measureGroup="DimCustomers" count="0" hidden="1">
      <extLst>
        <ext xmlns:x15="http://schemas.microsoft.com/office/spreadsheetml/2010/11/main" uri="{B97F6D7D-B522-45F9-BDA1-12C45D357490}">
          <x15:cacheHierarchy aggregatedColumn="10"/>
        </ext>
      </extLst>
    </cacheHierarchy>
    <cacheHierarchy uniqueName="[Measures].[Sum of Discount Rate %]" caption="Sum of Discount Rate %" measure="1" displayFolder="" measureGroup="FactOrderSales" count="0" hidden="1">
      <extLst>
        <ext xmlns:x15="http://schemas.microsoft.com/office/spreadsheetml/2010/11/main" uri="{B97F6D7D-B522-45F9-BDA1-12C45D357490}">
          <x15:cacheHierarchy aggregatedColumn="43"/>
        </ext>
      </extLst>
    </cacheHierarchy>
    <cacheHierarchy uniqueName="[Measures].[Count of Discount Rate %]" caption="Count of Discount Rate %" measure="1" displayFolder="" measureGroup="FactOrderSales" count="0" hidden="1">
      <extLst>
        <ext xmlns:x15="http://schemas.microsoft.com/office/spreadsheetml/2010/11/main" uri="{B97F6D7D-B522-45F9-BDA1-12C45D357490}">
          <x15:cacheHierarchy aggregatedColumn="43"/>
        </ext>
      </extLst>
    </cacheHierarchy>
    <cacheHierarchy uniqueName="[Measures].[Count of WithDiscount]" caption="Count of WithDiscount" measure="1" displayFolder="" measureGroup="FactOrderSales" count="0" hidden="1">
      <extLst>
        <ext xmlns:x15="http://schemas.microsoft.com/office/spreadsheetml/2010/11/main" uri="{B97F6D7D-B522-45F9-BDA1-12C45D357490}">
          <x15:cacheHierarchy aggregatedColumn="46"/>
        </ext>
      </extLst>
    </cacheHierarchy>
    <cacheHierarchy uniqueName="[Measures].[Sum of CustomerDetailsID]" caption="Sum of CustomerDetailsID" measure="1" displayFolder="" measureGroup="DimOrders" count="0" hidden="1">
      <extLst>
        <ext xmlns:x15="http://schemas.microsoft.com/office/spreadsheetml/2010/11/main" uri="{B97F6D7D-B522-45F9-BDA1-12C45D357490}">
          <x15:cacheHierarchy aggregatedColumn="17"/>
        </ext>
      </extLst>
    </cacheHierarchy>
    <cacheHierarchy uniqueName="[Measures].[Average of Delivery Duration]" caption="Average of Delivery Duration" measure="1" displayFolder="" measureGroup="DimOrders" count="0" hidden="1">
      <extLst>
        <ext xmlns:x15="http://schemas.microsoft.com/office/spreadsheetml/2010/11/main" uri="{B97F6D7D-B522-45F9-BDA1-12C45D357490}">
          <x15:cacheHierarchy aggregatedColumn="25"/>
        </ext>
      </extLst>
    </cacheHierarchy>
    <cacheHierarchy uniqueName="[Measures].[Count of Region]" caption="Count of Region" measure="1" displayFolder="" measureGroup="DimPeople" count="0" hidden="1">
      <extLst>
        <ext xmlns:x15="http://schemas.microsoft.com/office/spreadsheetml/2010/11/main" uri="{B97F6D7D-B522-45F9-BDA1-12C45D357490}">
          <x15:cacheHierarchy aggregatedColumn="32"/>
        </ext>
      </extLst>
    </cacheHierarchy>
    <cacheHierarchy uniqueName="[Measures].[Count of OrderID]" caption="Count of OrderID" measure="1" displayFolder="" measureGroup="DimOrders" count="0" hidden="1">
      <extLst>
        <ext xmlns:x15="http://schemas.microsoft.com/office/spreadsheetml/2010/11/main" uri="{B97F6D7D-B522-45F9-BDA1-12C45D357490}">
          <x15:cacheHierarchy aggregatedColumn="11"/>
        </ext>
      </extLst>
    </cacheHierarchy>
    <cacheHierarchy uniqueName="[Measures].[Distinct Count of OrderID]" caption="Distinct Count of OrderID" measure="1" displayFolder="" measureGroup="DimOrders" count="0" hidden="1">
      <extLst>
        <ext xmlns:x15="http://schemas.microsoft.com/office/spreadsheetml/2010/11/main" uri="{B97F6D7D-B522-45F9-BDA1-12C45D357490}">
          <x15:cacheHierarchy aggregatedColumn="11"/>
        </ext>
      </extLst>
    </cacheHierarchy>
    <cacheHierarchy uniqueName="[Measures].[Count of CustomerID]" caption="Count of CustomerID" measure="1" displayFolder="" measureGroup="DimCustomers" count="0" hidden="1">
      <extLst>
        <ext xmlns:x15="http://schemas.microsoft.com/office/spreadsheetml/2010/11/main" uri="{B97F6D7D-B522-45F9-BDA1-12C45D357490}">
          <x15:cacheHierarchy aggregatedColumn="6"/>
        </ext>
      </extLst>
    </cacheHierarchy>
    <cacheHierarchy uniqueName="[Measures].[Count of CustomerDetailsID]" caption="Count of CustomerDetailsID" measure="1" displayFolder="" measureGroup="DimOrders" count="0" hidden="1">
      <extLst>
        <ext xmlns:x15="http://schemas.microsoft.com/office/spreadsheetml/2010/11/main" uri="{B97F6D7D-B522-45F9-BDA1-12C45D357490}">
          <x15:cacheHierarchy aggregatedColumn="17"/>
        </ext>
      </extLst>
    </cacheHierarchy>
    <cacheHierarchy uniqueName="[Measures].[Distinct Count of CustomerDetailsID]" caption="Distinct Count of CustomerDetailsID" measure="1" displayFolder="" measureGroup="DimOrders" count="0" hidden="1">
      <extLst>
        <ext xmlns:x15="http://schemas.microsoft.com/office/spreadsheetml/2010/11/main" uri="{B97F6D7D-B522-45F9-BDA1-12C45D357490}">
          <x15:cacheHierarchy aggregatedColumn="17"/>
        </ext>
      </extLst>
    </cacheHierarchy>
    <cacheHierarchy uniqueName="[Measures].[Sum of Order.Year]" caption="Sum of Order.Year" measure="1" displayFolder="" measureGroup="DimOrders" count="0" hidden="1">
      <extLst>
        <ext xmlns:x15="http://schemas.microsoft.com/office/spreadsheetml/2010/11/main" uri="{B97F6D7D-B522-45F9-BDA1-12C45D357490}">
          <x15:cacheHierarchy aggregatedColumn="20"/>
        </ext>
      </extLst>
    </cacheHierarchy>
    <cacheHierarchy uniqueName="[Measures].[Count of Order.Year]" caption="Count of Order.Year" measure="1" displayFolder="" measureGroup="DimOrders" count="0" hidden="1">
      <extLst>
        <ext xmlns:x15="http://schemas.microsoft.com/office/spreadsheetml/2010/11/main" uri="{B97F6D7D-B522-45F9-BDA1-12C45D357490}">
          <x15:cacheHierarchy aggregatedColumn="20"/>
        </ext>
      </extLst>
    </cacheHierarchy>
    <cacheHierarchy uniqueName="[Measures].[Sum of RegionID]" caption="Sum of RegionID" measure="1" displayFolder="" measureGroup="DimOrders" count="0" hidden="1">
      <extLst>
        <ext xmlns:x15="http://schemas.microsoft.com/office/spreadsheetml/2010/11/main" uri="{B97F6D7D-B522-45F9-BDA1-12C45D357490}">
          <x15:cacheHierarchy aggregatedColumn="19"/>
        </ext>
      </extLst>
    </cacheHierarchy>
    <cacheHierarchy uniqueName="[Measures].[Count of RegionID]" caption="Count of RegionID" measure="1" displayFolder="" measureGroup="DimOrders" count="0" hidden="1">
      <extLst>
        <ext xmlns:x15="http://schemas.microsoft.com/office/spreadsheetml/2010/11/main" uri="{B97F6D7D-B522-45F9-BDA1-12C45D357490}">
          <x15:cacheHierarchy aggregatedColumn="19"/>
        </ext>
      </extLst>
    </cacheHierarchy>
    <cacheHierarchy uniqueName="[Measures].[Distinct Count of RegionID]" caption="Distinct Count of RegionID" measure="1" displayFolder="" measureGroup="DimOrders" count="0" hidden="1">
      <extLst>
        <ext xmlns:x15="http://schemas.microsoft.com/office/spreadsheetml/2010/11/main" uri="{B97F6D7D-B522-45F9-BDA1-12C45D357490}">
          <x15:cacheHierarchy aggregatedColumn="19"/>
        </ext>
      </extLst>
    </cacheHierarchy>
    <cacheHierarchy uniqueName="[Measures].[Sum of OrderSalesID]" caption="Sum of OrderSalesID" measure="1" displayFolder="" measureGroup="FactOrderSales" count="0" hidden="1">
      <extLst>
        <ext xmlns:x15="http://schemas.microsoft.com/office/spreadsheetml/2010/11/main" uri="{B97F6D7D-B522-45F9-BDA1-12C45D357490}">
          <x15:cacheHierarchy aggregatedColumn="38"/>
        </ext>
      </extLst>
    </cacheHierarchy>
    <cacheHierarchy uniqueName="[Measures].[Count of OrderSalesID]" caption="Count of OrderSalesID" measure="1" displayFolder="" measureGroup="FactOrderSales" count="0" hidden="1">
      <extLst>
        <ext xmlns:x15="http://schemas.microsoft.com/office/spreadsheetml/2010/11/main" uri="{B97F6D7D-B522-45F9-BDA1-12C45D357490}">
          <x15:cacheHierarchy aggregatedColumn="38"/>
        </ext>
      </extLst>
    </cacheHierarchy>
    <cacheHierarchy uniqueName="[Measures].[Count of OrderID 2]" caption="Count of OrderID 2" measure="1" displayFolder="" measureGroup="FactOrderSales" count="0" hidden="1">
      <extLst>
        <ext xmlns:x15="http://schemas.microsoft.com/office/spreadsheetml/2010/11/main" uri="{B97F6D7D-B522-45F9-BDA1-12C45D357490}">
          <x15:cacheHierarchy aggregatedColumn="39"/>
        </ext>
      </extLst>
    </cacheHierarchy>
    <cacheHierarchy uniqueName="[Measures].[Count of FirstName]" caption="Count of FirstName" measure="1" displayFolder="" measureGroup="DimCustomers" count="0" hidden="1">
      <extLst>
        <ext xmlns:x15="http://schemas.microsoft.com/office/spreadsheetml/2010/11/main" uri="{B97F6D7D-B522-45F9-BDA1-12C45D357490}">
          <x15:cacheHierarchy aggregatedColumn="7"/>
        </ext>
      </extLst>
    </cacheHierarchy>
    <cacheHierarchy uniqueName="[Measures].[Distinct Count of FirstName]" caption="Distinct Count of FirstName" measure="1" displayFolder="" measureGroup="DimCustomers" count="0" hidden="1">
      <extLst>
        <ext xmlns:x15="http://schemas.microsoft.com/office/spreadsheetml/2010/11/main" uri="{B97F6D7D-B522-45F9-BDA1-12C45D357490}">
          <x15:cacheHierarchy aggregatedColumn="7"/>
        </ext>
      </extLst>
    </cacheHierarchy>
    <cacheHierarchy uniqueName="[Measures].[Distinct Count of OrderID 2]" caption="Distinct Count of OrderID 2" measure="1" displayFolder="" measureGroup="FactOrderSales" count="0" hidden="1">
      <extLst>
        <ext xmlns:x15="http://schemas.microsoft.com/office/spreadsheetml/2010/11/main" uri="{B97F6D7D-B522-45F9-BDA1-12C45D357490}">
          <x15:cacheHierarchy aggregatedColumn="39"/>
        </ext>
      </extLst>
    </cacheHierarchy>
    <cacheHierarchy uniqueName="[Measures].[Count of C_Gender]" caption="Count of C_Gender" measure="1" displayFolder="" measureGroup="DimOrders" count="0" hidden="1">
      <extLst>
        <ext xmlns:x15="http://schemas.microsoft.com/office/spreadsheetml/2010/11/main" uri="{B97F6D7D-B522-45F9-BDA1-12C45D357490}">
          <x15:cacheHierarchy aggregatedColumn="28"/>
        </ext>
      </extLst>
    </cacheHierarchy>
    <cacheHierarchy uniqueName="[Measures].[Distinct Count of C_Gender]" caption="Distinct Count of C_Gender" measure="1" displayFolder="" measureGroup="DimOrders" count="0" hidden="1">
      <extLst>
        <ext xmlns:x15="http://schemas.microsoft.com/office/spreadsheetml/2010/11/main" uri="{B97F6D7D-B522-45F9-BDA1-12C45D357490}">
          <x15:cacheHierarchy aggregatedColumn="28"/>
        </ext>
      </extLst>
    </cacheHierarchy>
    <cacheHierarchy uniqueName="[Measures].[Count of CustomerID 2]" caption="Count of CustomerID 2" measure="1" displayFolder="" measureGroup="DimOrders" count="0" oneField="1" hidden="1">
      <fieldsUsage count="1">
        <fieldUsage x="2"/>
      </fieldsUsage>
      <extLst>
        <ext xmlns:x15="http://schemas.microsoft.com/office/spreadsheetml/2010/11/main" uri="{B97F6D7D-B522-45F9-BDA1-12C45D357490}">
          <x15:cacheHierarchy aggregatedColumn="15"/>
        </ext>
      </extLst>
    </cacheHierarchy>
    <cacheHierarchy uniqueName="[Measures].[Distinct Count of CustomerID]" caption="Distinct Count of CustomerID" measure="1" displayFolder="" measureGroup="DimOrders" count="0" oneField="1" hidden="1">
      <fieldsUsage count="1">
        <fieldUsage x="1"/>
      </fieldsUsage>
      <extLst>
        <ext xmlns:x15="http://schemas.microsoft.com/office/spreadsheetml/2010/11/main" uri="{B97F6D7D-B522-45F9-BDA1-12C45D357490}">
          <x15:cacheHierarchy aggregatedColumn="15"/>
        </ext>
      </extLst>
    </cacheHierarchy>
    <cacheHierarchy uniqueName="[Measures].[Count of ShipMode]" caption="Count of ShipMode" measure="1" displayFolder="" measureGroup="DimOrders" count="0" hidden="1">
      <extLst>
        <ext xmlns:x15="http://schemas.microsoft.com/office/spreadsheetml/2010/11/main" uri="{B97F6D7D-B522-45F9-BDA1-12C45D357490}">
          <x15:cacheHierarchy aggregatedColumn="14"/>
        </ext>
      </extLst>
    </cacheHierarchy>
    <cacheHierarchy uniqueName="[Measures].[Count of C_Segment]" caption="Count of C_Segment" measure="1" displayFolder="" measureGroup="DimOrders" count="0" hidden="1">
      <extLst>
        <ext xmlns:x15="http://schemas.microsoft.com/office/spreadsheetml/2010/11/main" uri="{B97F6D7D-B522-45F9-BDA1-12C45D357490}">
          <x15:cacheHierarchy aggregatedColumn="29"/>
        </ext>
      </extLst>
    </cacheHierarchy>
  </cacheHierarchies>
  <kpis count="0"/>
  <dimensions count="7">
    <dimension name="DimCustomerDetails" uniqueName="[DimCustomerDetails]" caption="DimCustomerDetails"/>
    <dimension name="DimCustomers" uniqueName="[DimCustomers]" caption="DimCustomers"/>
    <dimension name="DimOrders" uniqueName="[DimOrders]" caption="DimOrders"/>
    <dimension name="DimPeople" uniqueName="[DimPeople]" caption="DimPeople"/>
    <dimension name="DimProducts" uniqueName="[DimProducts]" caption="DimProducts"/>
    <dimension name="FactOrderSales" uniqueName="[FactOrderSales]" caption="FactOrderSales"/>
    <dimension measure="1" name="Measures" uniqueName="[Measures]" caption="Measures"/>
  </dimensions>
  <measureGroups count="6">
    <measureGroup name="DimCustomerDetails" caption="DimCustomerDetails"/>
    <measureGroup name="DimCustomers" caption="DimCustomers"/>
    <measureGroup name="DimOrders" caption="DimOrders"/>
    <measureGroup name="DimPeople" caption="DimPeople"/>
    <measureGroup name="DimProducts" caption="DimProducts"/>
    <measureGroup name="FactOrderSales" caption="FactOrderSales"/>
  </measureGroups>
  <maps count="15">
    <map measureGroup="0" dimension="0"/>
    <map measureGroup="1" dimension="1"/>
    <map measureGroup="2" dimension="0"/>
    <map measureGroup="2" dimension="1"/>
    <map measureGroup="2" dimension="2"/>
    <map measureGroup="2" dimension="3"/>
    <map measureGroup="2" dimension="4"/>
    <map measureGroup="3" dimension="3"/>
    <map measureGroup="4" dimension="4"/>
    <map measureGroup="5" dimension="0"/>
    <map measureGroup="5" dimension="1"/>
    <map measureGroup="5" dimension="2"/>
    <map measureGroup="5" dimension="3"/>
    <map measureGroup="5"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ONA" refreshedDate="45231.670188310185" backgroundQuery="1" createdVersion="8" refreshedVersion="8" minRefreshableVersion="3" recordCount="0" supportSubquery="1" supportAdvancedDrill="1" xr:uid="{5D13945D-35BE-4643-999D-B90F0317AAFC}">
  <cacheSource type="external" connectionId="7"/>
  <cacheFields count="4">
    <cacheField name="[DimOrders].[IsReturned].[IsReturned]" caption="IsReturned" numFmtId="0" hierarchy="18" level="1">
      <sharedItems count="2">
        <s v="No"/>
        <s v="Yes"/>
      </sharedItems>
    </cacheField>
    <cacheField name="[Measures].[Count of IsReturned]" caption="Count of IsReturned" numFmtId="0" hierarchy="59" level="32767"/>
    <cacheField name="[DimPeople].[Region].[Region]" caption="Region" numFmtId="0" hierarchy="32" level="1">
      <sharedItems containsSemiMixedTypes="0" containsNonDate="0" containsString="0"/>
    </cacheField>
    <cacheField name="Dummy0" numFmtId="0" hierarchy="99" level="32767">
      <extLst>
        <ext xmlns:x14="http://schemas.microsoft.com/office/spreadsheetml/2009/9/main" uri="{63CAB8AC-B538-458d-9737-405883B0398D}">
          <x14:cacheField ignore="1"/>
        </ext>
      </extLst>
    </cacheField>
  </cacheFields>
  <cacheHierarchies count="100">
    <cacheHierarchy uniqueName="[DimCustomerDetails].[CustomerDetailsID]" caption="CustomerDetailsID" attribute="1" defaultMemberUniqueName="[DimCustomerDetails].[CustomerDetailsID].[All]" allUniqueName="[DimCustomerDetails].[CustomerDetailsID].[All]" dimensionUniqueName="[DimCustomerDetails]" displayFolder="" count="0" memberValueDatatype="20" unbalanced="0"/>
    <cacheHierarchy uniqueName="[DimCustomerDetails].[CustomerID]" caption="CustomerID" attribute="1" defaultMemberUniqueName="[DimCustomerDetails].[CustomerID].[All]" allUniqueName="[DimCustomerDetails].[CustomerID].[All]" dimensionUniqueName="[DimCustomerDetails]" displayFolder="" count="0" memberValueDatatype="130" unbalanced="0"/>
    <cacheHierarchy uniqueName="[DimCustomerDetails].[Country]" caption="Country" attribute="1" defaultMemberUniqueName="[DimCustomerDetails].[Country].[All]" allUniqueName="[DimCustomerDetails].[Country].[All]" dimensionUniqueName="[DimCustomerDetails]" displayFolder="" count="0" memberValueDatatype="130" unbalanced="0"/>
    <cacheHierarchy uniqueName="[DimCustomerDetails].[City]" caption="City" attribute="1" defaultMemberUniqueName="[DimCustomerDetails].[City].[All]" allUniqueName="[DimCustomerDetails].[City].[All]" dimensionUniqueName="[DimCustomerDetails]" displayFolder="" count="0" memberValueDatatype="130" unbalanced="0"/>
    <cacheHierarchy uniqueName="[DimCustomerDetails].[State]" caption="State" attribute="1" defaultMemberUniqueName="[DimCustomerDetails].[State].[All]" allUniqueName="[DimCustomerDetails].[State].[All]" dimensionUniqueName="[DimCustomerDetails]" displayFolder="" count="0" memberValueDatatype="130" unbalanced="0"/>
    <cacheHierarchy uniqueName="[DimCustomerDetails].[RegionID]" caption="RegionID" attribute="1" defaultMemberUniqueName="[DimCustomerDetails].[RegionID].[All]" allUniqueName="[DimCustomerDetails].[RegionID].[All]" dimensionUniqueName="[DimCustomerDetails]" displayFolder="" count="0" memberValueDatatype="20" unbalanced="0"/>
    <cacheHierarchy uniqueName="[DimCustomers].[CustomerID]" caption="CustomerID" attribute="1" defaultMemberUniqueName="[DimCustomers].[CustomerID].[All]" allUniqueName="[DimCustomers].[CustomerID].[All]" dimensionUniqueName="[DimCustomers]" displayFolder="" count="0" memberValueDatatype="130" unbalanced="0"/>
    <cacheHierarchy uniqueName="[DimCustomers].[FirstName]" caption="FirstName" attribute="1" defaultMemberUniqueName="[DimCustomers].[FirstName].[All]" allUniqueName="[DimCustomers].[FirstName].[All]" dimensionUniqueName="[DimCustomers]" displayFolder="" count="0" memberValueDatatype="130" unbalanced="0"/>
    <cacheHierarchy uniqueName="[DimCustomers].[LastName]" caption="LastName" attribute="1" defaultMemberUniqueName="[DimCustomers].[LastName].[All]" allUniqueName="[DimCustomers].[LastName].[All]" dimensionUniqueName="[DimCustomers]" displayFolder="" count="0" memberValueDatatype="130" unbalanced="0"/>
    <cacheHierarchy uniqueName="[DimCustomers].[Gender]" caption="Gender" attribute="1" defaultMemberUniqueName="[DimCustomers].[Gender].[All]" allUniqueName="[DimCustomers].[Gender].[All]" dimensionUniqueName="[DimCustomers]" displayFolder="" count="0" memberValueDatatype="130" unbalanced="0"/>
    <cacheHierarchy uniqueName="[DimCustomers].[Segment]" caption="Segment" attribute="1" defaultMemberUniqueName="[DimCustomers].[Segment].[All]" allUniqueName="[DimCustomers].[Segment].[All]" dimensionUniqueName="[DimCustomers]" displayFolder="" count="0" memberValueDatatype="130" unbalanced="0"/>
    <cacheHierarchy uniqueName="[DimOrders].[OrderID]" caption="OrderID" attribute="1" defaultMemberUniqueName="[DimOrders].[OrderID].[All]" allUniqueName="[DimOrders].[OrderID].[All]" dimensionUniqueName="[DimOrders]" displayFolder="" count="0" memberValueDatatype="130" unbalanced="0"/>
    <cacheHierarchy uniqueName="[DimOrders].[OrderDate]" caption="OrderDate" attribute="1" time="1" defaultMemberUniqueName="[DimOrders].[OrderDate].[All]" allUniqueName="[DimOrders].[OrderDate].[All]" dimensionUniqueName="[DimOrders]" displayFolder="" count="0" memberValueDatatype="7" unbalanced="0"/>
    <cacheHierarchy uniqueName="[DimOrders].[ShipDate]" caption="ShipDate" attribute="1" time="1" defaultMemberUniqueName="[DimOrders].[ShipDate].[All]" allUniqueName="[DimOrders].[ShipDate].[All]" dimensionUniqueName="[DimOrders]" displayFolder="" count="0" memberValueDatatype="7" unbalanced="0"/>
    <cacheHierarchy uniqueName="[DimOrders].[ShipMode]" caption="ShipMode" attribute="1" defaultMemberUniqueName="[DimOrders].[ShipMode].[All]" allUniqueName="[DimOrders].[ShipMode].[All]" dimensionUniqueName="[DimOrders]" displayFolder="" count="0" memberValueDatatype="130" unbalanced="0"/>
    <cacheHierarchy uniqueName="[DimOrders].[CustomerID]" caption="CustomerID" attribute="1" defaultMemberUniqueName="[DimOrders].[CustomerID].[All]" allUniqueName="[DimOrders].[CustomerID].[All]" dimensionUniqueName="[DimOrders]" displayFolder="" count="0" memberValueDatatype="130" unbalanced="0"/>
    <cacheHierarchy uniqueName="[DimOrders].[ProductID]" caption="ProductID" attribute="1" defaultMemberUniqueName="[DimOrders].[ProductID].[All]" allUniqueName="[DimOrders].[ProductID].[All]" dimensionUniqueName="[DimOrders]" displayFolder="" count="0" memberValueDatatype="130" unbalanced="0"/>
    <cacheHierarchy uniqueName="[DimOrders].[CustomerDetailsID]" caption="CustomerDetailsID" attribute="1" defaultMemberUniqueName="[DimOrders].[CustomerDetailsID].[All]" allUniqueName="[DimOrders].[CustomerDetailsID].[All]" dimensionUniqueName="[DimOrders]" displayFolder="" count="0" memberValueDatatype="20" unbalanced="0"/>
    <cacheHierarchy uniqueName="[DimOrders].[IsReturned]" caption="IsReturned" attribute="1" defaultMemberUniqueName="[DimOrders].[IsReturned].[All]" allUniqueName="[DimOrders].[IsReturned].[All]" dimensionUniqueName="[DimOrders]" displayFolder="" count="2" memberValueDatatype="130" unbalanced="0">
      <fieldsUsage count="2">
        <fieldUsage x="-1"/>
        <fieldUsage x="0"/>
      </fieldsUsage>
    </cacheHierarchy>
    <cacheHierarchy uniqueName="[DimOrders].[RegionID]" caption="RegionID" attribute="1" defaultMemberUniqueName="[DimOrders].[RegionID].[All]" allUniqueName="[DimOrders].[RegionID].[All]" dimensionUniqueName="[DimOrders]" displayFolder="" count="0" memberValueDatatype="20" unbalanced="0"/>
    <cacheHierarchy uniqueName="[DimOrders].[Order.Year]" caption="Order.Year" attribute="1" defaultMemberUniqueName="[DimOrders].[Order.Year].[All]" allUniqueName="[DimOrders].[Order.Year].[All]" dimensionUniqueName="[DimOrders]" displayFolder="" count="2" memberValueDatatype="20" unbalanced="0"/>
    <cacheHierarchy uniqueName="[DimOrders].[Order.MonthName]" caption="Order.MonthName" attribute="1" defaultMemberUniqueName="[DimOrders].[Order.MonthName].[All]" allUniqueName="[DimOrders].[Order.MonthName].[All]" dimensionUniqueName="[DimOrders]" displayFolder="" count="0" memberValueDatatype="130" unbalanced="0"/>
    <cacheHierarchy uniqueName="[DimOrders].[Order.Month]" caption="Order.Month" attribute="1" defaultMemberUniqueName="[DimOrders].[Order.Month].[All]" allUniqueName="[DimOrders].[Order.Month].[All]" dimensionUniqueName="[DimOrders]" displayFolder="" count="0" memberValueDatatype="20" unbalanced="0"/>
    <cacheHierarchy uniqueName="[DimOrders].[Order.DayName]" caption="Order.DayName" attribute="1" defaultMemberUniqueName="[DimOrders].[Order.DayName].[All]" allUniqueName="[DimOrders].[Order.DayName].[All]" dimensionUniqueName="[DimOrders]" displayFolder="" count="0" memberValueDatatype="130" unbalanced="0"/>
    <cacheHierarchy uniqueName="[DimOrders].[Order.Day]" caption="Order.Day" attribute="1" defaultMemberUniqueName="[DimOrders].[Order.Day].[All]" allUniqueName="[DimOrders].[Order.Day].[All]" dimensionUniqueName="[DimOrders]" displayFolder="" count="0" memberValueDatatype="20" unbalanced="0"/>
    <cacheHierarchy uniqueName="[DimOrders].[Delivery Duration]" caption="Delivery Duration" attribute="1" defaultMemberUniqueName="[DimOrders].[Delivery Duration].[All]" allUniqueName="[DimOrders].[Delivery Duration].[All]" dimensionUniqueName="[DimOrders]" displayFolder="" count="0" memberValueDatatype="20" unbalanced="0"/>
    <cacheHierarchy uniqueName="[DimOrders].[C_FirstName]" caption="C_FirstName" attribute="1" defaultMemberUniqueName="[DimOrders].[C_FirstName].[All]" allUniqueName="[DimOrders].[C_FirstName].[All]" dimensionUniqueName="[DimOrders]" displayFolder="" count="0" memberValueDatatype="130" unbalanced="0"/>
    <cacheHierarchy uniqueName="[DimOrders].[C_LastName]" caption="C_LastName" attribute="1" defaultMemberUniqueName="[DimOrders].[C_LastName].[All]" allUniqueName="[DimOrders].[C_LastName].[All]" dimensionUniqueName="[DimOrders]" displayFolder="" count="0" memberValueDatatype="130" unbalanced="0"/>
    <cacheHierarchy uniqueName="[DimOrders].[C_Gender]" caption="C_Gender" attribute="1" defaultMemberUniqueName="[DimOrders].[C_Gender].[All]" allUniqueName="[DimOrders].[C_Gender].[All]" dimensionUniqueName="[DimOrders]" displayFolder="" count="0" memberValueDatatype="130" unbalanced="0"/>
    <cacheHierarchy uniqueName="[DimOrders].[C_Segment]" caption="C_Segment" attribute="1" defaultMemberUniqueName="[DimOrders].[C_Segment].[All]" allUniqueName="[DimOrders].[C_Segment].[All]" dimensionUniqueName="[DimOrders]" displayFolder="" count="0" memberValueDatatype="130" unbalanced="0"/>
    <cacheHierarchy uniqueName="[DimOrders].[OrderDate (Month)]" caption="OrderDate (Month)" attribute="1" defaultMemberUniqueName="[DimOrders].[OrderDate (Month)].[All]" allUniqueName="[DimOrders].[OrderDate (Month)].[All]" dimensionUniqueName="[DimOrders]" displayFolder="" count="0" memberValueDatatype="130" unbalanced="0"/>
    <cacheHierarchy uniqueName="[DimPeople].[RegionID]" caption="RegionID" attribute="1" defaultMemberUniqueName="[DimPeople].[RegionID].[All]" allUniqueName="[DimPeople].[RegionID].[All]" dimensionUniqueName="[DimPeople]" displayFolder="" count="0" memberValueDatatype="20" unbalanced="0"/>
    <cacheHierarchy uniqueName="[DimPeople].[Region]" caption="Region" attribute="1" defaultMemberUniqueName="[DimPeople].[Region].[All]" allUniqueName="[DimPeople].[Region].[All]" dimensionUniqueName="[DimPeople]" displayFolder="" count="2" memberValueDatatype="130" unbalanced="0">
      <fieldsUsage count="2">
        <fieldUsage x="-1"/>
        <fieldUsage x="2"/>
      </fieldsUsage>
    </cacheHierarchy>
    <cacheHierarchy uniqueName="[DimPeople].[RegionalManager]" caption="RegionalManager" attribute="1" defaultMemberUniqueName="[DimPeople].[RegionalManager].[All]" allUniqueName="[DimPeople].[RegionalManager].[All]" dimensionUniqueName="[DimPeople]" displayFolder="" count="0" memberValueDatatype="130" unbalanced="0"/>
    <cacheHierarchy uniqueName="[DimProducts].[ProductID]" caption="ProductID" attribute="1" defaultMemberUniqueName="[DimProducts].[ProductID].[All]" allUniqueName="[DimProducts].[ProductID].[All]" dimensionUniqueName="[DimProducts]" displayFolder="" count="0" memberValueDatatype="130" unbalanced="0"/>
    <cacheHierarchy uniqueName="[DimProducts].[Category]" caption="Category" attribute="1" defaultMemberUniqueName="[DimProducts].[Category].[All]" allUniqueName="[DimProducts].[Category].[All]" dimensionUniqueName="[DimProducts]" displayFolder="" count="2" memberValueDatatype="130" unbalanced="0"/>
    <cacheHierarchy uniqueName="[DimProducts].[Subcategory]" caption="Subcategory" attribute="1" defaultMemberUniqueName="[DimProducts].[Subcategory].[All]" allUniqueName="[DimProducts].[Subcategory].[All]" dimensionUniqueName="[DimProducts]" displayFolder="" count="0" memberValueDatatype="130" unbalanced="0"/>
    <cacheHierarchy uniqueName="[DimProducts].[ProductName]" caption="ProductName" attribute="1" defaultMemberUniqueName="[DimProducts].[ProductName].[All]" allUniqueName="[DimProducts].[ProductName].[All]" dimensionUniqueName="[DimProducts]" displayFolder="" count="0" memberValueDatatype="130" unbalanced="0"/>
    <cacheHierarchy uniqueName="[FactOrderSales].[OrderSalesID]" caption="OrderSalesID" attribute="1" defaultMemberUniqueName="[FactOrderSales].[OrderSalesID].[All]" allUniqueName="[FactOrderSales].[OrderSalesID].[All]" dimensionUniqueName="[FactOrderSales]" displayFolder="" count="0" memberValueDatatype="20" unbalanced="0"/>
    <cacheHierarchy uniqueName="[FactOrderSales].[OrderID]" caption="OrderID" attribute="1" defaultMemberUniqueName="[FactOrderSales].[OrderID].[All]" allUniqueName="[FactOrderSales].[OrderID].[All]" dimensionUniqueName="[FactOrderSales]" displayFolder="" count="0" memberValueDatatype="130" unbalanced="0"/>
    <cacheHierarchy uniqueName="[FactOrderSales].[ProductID]" caption="ProductID" attribute="1" defaultMemberUniqueName="[FactOrderSales].[ProductID].[All]" allUniqueName="[FactOrderSales].[ProductID].[All]" dimensionUniqueName="[FactOrderSales]" displayFolder="" count="0" memberValueDatatype="130" unbalanced="0"/>
    <cacheHierarchy uniqueName="[FactOrderSales].[Sales]" caption="Sales" attribute="1" defaultMemberUniqueName="[FactOrderSales].[Sales].[All]" allUniqueName="[FactOrderSales].[Sales].[All]" dimensionUniqueName="[FactOrderSales]" displayFolder="" count="0" memberValueDatatype="5" unbalanced="0"/>
    <cacheHierarchy uniqueName="[FactOrderSales].[Quantity]" caption="Quantity" attribute="1" defaultMemberUniqueName="[FactOrderSales].[Quantity].[All]" allUniqueName="[FactOrderSales].[Quantity].[All]" dimensionUniqueName="[FactOrderSales]" displayFolder="" count="0" memberValueDatatype="20" unbalanced="0"/>
    <cacheHierarchy uniqueName="[FactOrderSales].[Discount Rate %]" caption="Discount Rate %" attribute="1" defaultMemberUniqueName="[FactOrderSales].[Discount Rate %].[All]" allUniqueName="[FactOrderSales].[Discount Rate %].[All]" dimensionUniqueName="[FactOrderSales]" displayFolder="" count="0" memberValueDatatype="20" unbalanced="0"/>
    <cacheHierarchy uniqueName="[FactOrderSales].[Profit]" caption="Profit" attribute="1" defaultMemberUniqueName="[FactOrderSales].[Profit].[All]" allUniqueName="[FactOrderSales].[Profit].[All]" dimensionUniqueName="[FactOrderSales]" displayFolder="" count="0" memberValueDatatype="5" unbalanced="0"/>
    <cacheHierarchy uniqueName="[FactOrderSales].[RegionID]" caption="RegionID" attribute="1" defaultMemberUniqueName="[FactOrderSales].[RegionID].[All]" allUniqueName="[FactOrderSales].[RegionID].[All]" dimensionUniqueName="[FactOrderSales]" displayFolder="" count="0" memberValueDatatype="20" unbalanced="0"/>
    <cacheHierarchy uniqueName="[FactOrderSales].[WithDiscount]" caption="WithDiscount" attribute="1" defaultMemberUniqueName="[FactOrderSales].[WithDiscount].[All]" allUniqueName="[FactOrderSales].[WithDiscount].[All]" dimensionUniqueName="[FactOrderSales]" displayFolder="" count="0" memberValueDatatype="130" unbalanced="0"/>
    <cacheHierarchy uniqueName="[DimOrders].[OrderDate (Month Index)]" caption="OrderDate (Month Index)" attribute="1" defaultMemberUniqueName="[DimOrders].[OrderDate (Month Index)].[All]" allUniqueName="[DimOrders].[OrderDate (Month Index)].[All]" dimensionUniqueName="[DimOrders]" displayFolder="" count="0" memberValueDatatype="20" unbalanced="0" hidden="1"/>
    <cacheHierarchy uniqueName="[Measures].[Total.Profit]" caption="Total.Profit" measure="1" displayFolder="" measureGroup="FactOrderSales" count="0"/>
    <cacheHierarchy uniqueName="[Measures].[Total.Sales]" caption="Total.Sales" measure="1" displayFolder="" measureGroup="FactOrderSales" count="0"/>
    <cacheHierarchy uniqueName="[Measures].[Total.Quantity]" caption="Total.Quantity" measure="1" displayFolder="" measureGroup="FactOrderSales" count="0"/>
    <cacheHierarchy uniqueName="[Measures].[Average Delivery Duration]" caption="Average Delivery Duration" measure="1" displayFolder="" measureGroup="DimOrders" count="0"/>
    <cacheHierarchy uniqueName="[Measures].[__XL_Count DimCustomers]" caption="__XL_Count DimCustomers" measure="1" displayFolder="" measureGroup="DimCustomers" count="0" hidden="1"/>
    <cacheHierarchy uniqueName="[Measures].[__XL_Count DimCustomerDetails]" caption="__XL_Count DimCustomerDetails" measure="1" displayFolder="" measureGroup="DimCustomerDetails" count="0" hidden="1"/>
    <cacheHierarchy uniqueName="[Measures].[__XL_Count DimPeople]" caption="__XL_Count DimPeople" measure="1" displayFolder="" measureGroup="DimPeople" count="0" hidden="1"/>
    <cacheHierarchy uniqueName="[Measures].[__XL_Count DimProducts]" caption="__XL_Count DimProducts" measure="1" displayFolder="" measureGroup="DimProducts" count="0" hidden="1"/>
    <cacheHierarchy uniqueName="[Measures].[__XL_Count FactOrderSales]" caption="__XL_Count FactOrderSales" measure="1" displayFolder="" measureGroup="FactOrderSales" count="0" hidden="1"/>
    <cacheHierarchy uniqueName="[Measures].[__XL_Count DimOrders]" caption="__XL_Count DimOrders" measure="1" displayFolder="" measureGroup="DimOrders" count="0" hidden="1"/>
    <cacheHierarchy uniqueName="[Measures].[__No measures defined]" caption="__No measures defined" measure="1" displayFolder="" count="0" hidden="1"/>
    <cacheHierarchy uniqueName="[Measures].[Count of IsReturned]" caption="Count of IsReturned" measure="1" displayFolder="" measureGroup="Dim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MonthName]" caption="Count of Order.MonthName" measure="1" displayFolder="" measureGroup="DimOrders" count="0" hidden="1">
      <extLst>
        <ext xmlns:x15="http://schemas.microsoft.com/office/spreadsheetml/2010/11/main" uri="{B97F6D7D-B522-45F9-BDA1-12C45D357490}">
          <x15:cacheHierarchy aggregatedColumn="21"/>
        </ext>
      </extLst>
    </cacheHierarchy>
    <cacheHierarchy uniqueName="[Measures].[Sum of Order.Month]" caption="Sum of Order.Month" measure="1" displayFolder="" measureGroup="DimOrders" count="0" hidden="1">
      <extLst>
        <ext xmlns:x15="http://schemas.microsoft.com/office/spreadsheetml/2010/11/main" uri="{B97F6D7D-B522-45F9-BDA1-12C45D357490}">
          <x15:cacheHierarchy aggregatedColumn="22"/>
        </ext>
      </extLst>
    </cacheHierarchy>
    <cacheHierarchy uniqueName="[Measures].[Count of Order.Month]" caption="Count of Order.Month" measure="1" displayFolder="" measureGroup="DimOrders" count="0" hidden="1">
      <extLst>
        <ext xmlns:x15="http://schemas.microsoft.com/office/spreadsheetml/2010/11/main" uri="{B97F6D7D-B522-45F9-BDA1-12C45D357490}">
          <x15:cacheHierarchy aggregatedColumn="22"/>
        </ext>
      </extLst>
    </cacheHierarchy>
    <cacheHierarchy uniqueName="[Measures].[Count of Order.DayName]" caption="Count of Order.DayName" measure="1" displayFolder="" measureGroup="Dim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FactOrderSales" count="0" hidden="1">
      <extLst>
        <ext xmlns:x15="http://schemas.microsoft.com/office/spreadsheetml/2010/11/main" uri="{B97F6D7D-B522-45F9-BDA1-12C45D357490}">
          <x15:cacheHierarchy aggregatedColumn="41"/>
        </ext>
      </extLst>
    </cacheHierarchy>
    <cacheHierarchy uniqueName="[Measures].[Sum of Profit]" caption="Sum of Profit" measure="1" displayFolder="" measureGroup="FactOrderSales" count="0" hidden="1">
      <extLst>
        <ext xmlns:x15="http://schemas.microsoft.com/office/spreadsheetml/2010/11/main" uri="{B97F6D7D-B522-45F9-BDA1-12C45D357490}">
          <x15:cacheHierarchy aggregatedColumn="44"/>
        </ext>
      </extLst>
    </cacheHierarchy>
    <cacheHierarchy uniqueName="[Measures].[Sum of Delivery Duration]" caption="Sum of Delivery Duration" measure="1" displayFolder="" measureGroup="DimOrders" count="0" hidden="1">
      <extLst>
        <ext xmlns:x15="http://schemas.microsoft.com/office/spreadsheetml/2010/11/main" uri="{B97F6D7D-B522-45F9-BDA1-12C45D357490}">
          <x15:cacheHierarchy aggregatedColumn="25"/>
        </ext>
      </extLst>
    </cacheHierarchy>
    <cacheHierarchy uniqueName="[Measures].[Count of Gender]" caption="Count of Gender" measure="1" displayFolder="" measureGroup="DimCustomers" count="0" hidden="1">
      <extLst>
        <ext xmlns:x15="http://schemas.microsoft.com/office/spreadsheetml/2010/11/main" uri="{B97F6D7D-B522-45F9-BDA1-12C45D357490}">
          <x15:cacheHierarchy aggregatedColumn="9"/>
        </ext>
      </extLst>
    </cacheHierarchy>
    <cacheHierarchy uniqueName="[Measures].[Count of Subcategory]" caption="Count of Subcategory" measure="1" displayFolder="" measureGroup="DimProducts"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FactOrderSales" count="0" hidden="1">
      <extLst>
        <ext xmlns:x15="http://schemas.microsoft.com/office/spreadsheetml/2010/11/main" uri="{B97F6D7D-B522-45F9-BDA1-12C45D357490}">
          <x15:cacheHierarchy aggregatedColumn="42"/>
        </ext>
      </extLst>
    </cacheHierarchy>
    <cacheHierarchy uniqueName="[Measures].[Count of Segment]" caption="Count of Segment" measure="1" displayFolder="" measureGroup="DimCustomers" count="0" hidden="1">
      <extLst>
        <ext xmlns:x15="http://schemas.microsoft.com/office/spreadsheetml/2010/11/main" uri="{B97F6D7D-B522-45F9-BDA1-12C45D357490}">
          <x15:cacheHierarchy aggregatedColumn="10"/>
        </ext>
      </extLst>
    </cacheHierarchy>
    <cacheHierarchy uniqueName="[Measures].[Sum of Discount Rate %]" caption="Sum of Discount Rate %" measure="1" displayFolder="" measureGroup="FactOrderSales" count="0" hidden="1">
      <extLst>
        <ext xmlns:x15="http://schemas.microsoft.com/office/spreadsheetml/2010/11/main" uri="{B97F6D7D-B522-45F9-BDA1-12C45D357490}">
          <x15:cacheHierarchy aggregatedColumn="43"/>
        </ext>
      </extLst>
    </cacheHierarchy>
    <cacheHierarchy uniqueName="[Measures].[Count of Discount Rate %]" caption="Count of Discount Rate %" measure="1" displayFolder="" measureGroup="FactOrderSales" count="0" hidden="1">
      <extLst>
        <ext xmlns:x15="http://schemas.microsoft.com/office/spreadsheetml/2010/11/main" uri="{B97F6D7D-B522-45F9-BDA1-12C45D357490}">
          <x15:cacheHierarchy aggregatedColumn="43"/>
        </ext>
      </extLst>
    </cacheHierarchy>
    <cacheHierarchy uniqueName="[Measures].[Count of WithDiscount]" caption="Count of WithDiscount" measure="1" displayFolder="" measureGroup="FactOrderSales" count="0" hidden="1">
      <extLst>
        <ext xmlns:x15="http://schemas.microsoft.com/office/spreadsheetml/2010/11/main" uri="{B97F6D7D-B522-45F9-BDA1-12C45D357490}">
          <x15:cacheHierarchy aggregatedColumn="46"/>
        </ext>
      </extLst>
    </cacheHierarchy>
    <cacheHierarchy uniqueName="[Measures].[Sum of CustomerDetailsID]" caption="Sum of CustomerDetailsID" measure="1" displayFolder="" measureGroup="DimOrders" count="0" hidden="1">
      <extLst>
        <ext xmlns:x15="http://schemas.microsoft.com/office/spreadsheetml/2010/11/main" uri="{B97F6D7D-B522-45F9-BDA1-12C45D357490}">
          <x15:cacheHierarchy aggregatedColumn="17"/>
        </ext>
      </extLst>
    </cacheHierarchy>
    <cacheHierarchy uniqueName="[Measures].[Average of Delivery Duration]" caption="Average of Delivery Duration" measure="1" displayFolder="" measureGroup="DimOrders" count="0" hidden="1">
      <extLst>
        <ext xmlns:x15="http://schemas.microsoft.com/office/spreadsheetml/2010/11/main" uri="{B97F6D7D-B522-45F9-BDA1-12C45D357490}">
          <x15:cacheHierarchy aggregatedColumn="25"/>
        </ext>
      </extLst>
    </cacheHierarchy>
    <cacheHierarchy uniqueName="[Measures].[Count of Region]" caption="Count of Region" measure="1" displayFolder="" measureGroup="DimPeople" count="0" hidden="1">
      <extLst>
        <ext xmlns:x15="http://schemas.microsoft.com/office/spreadsheetml/2010/11/main" uri="{B97F6D7D-B522-45F9-BDA1-12C45D357490}">
          <x15:cacheHierarchy aggregatedColumn="32"/>
        </ext>
      </extLst>
    </cacheHierarchy>
    <cacheHierarchy uniqueName="[Measures].[Count of OrderID]" caption="Count of OrderID" measure="1" displayFolder="" measureGroup="DimOrders" count="0" hidden="1">
      <extLst>
        <ext xmlns:x15="http://schemas.microsoft.com/office/spreadsheetml/2010/11/main" uri="{B97F6D7D-B522-45F9-BDA1-12C45D357490}">
          <x15:cacheHierarchy aggregatedColumn="11"/>
        </ext>
      </extLst>
    </cacheHierarchy>
    <cacheHierarchy uniqueName="[Measures].[Distinct Count of OrderID]" caption="Distinct Count of OrderID" measure="1" displayFolder="" measureGroup="DimOrders" count="0" hidden="1">
      <extLst>
        <ext xmlns:x15="http://schemas.microsoft.com/office/spreadsheetml/2010/11/main" uri="{B97F6D7D-B522-45F9-BDA1-12C45D357490}">
          <x15:cacheHierarchy aggregatedColumn="11"/>
        </ext>
      </extLst>
    </cacheHierarchy>
    <cacheHierarchy uniqueName="[Measures].[Count of CustomerID]" caption="Count of CustomerID" measure="1" displayFolder="" measureGroup="DimCustomers" count="0" hidden="1">
      <extLst>
        <ext xmlns:x15="http://schemas.microsoft.com/office/spreadsheetml/2010/11/main" uri="{B97F6D7D-B522-45F9-BDA1-12C45D357490}">
          <x15:cacheHierarchy aggregatedColumn="6"/>
        </ext>
      </extLst>
    </cacheHierarchy>
    <cacheHierarchy uniqueName="[Measures].[Count of CustomerDetailsID]" caption="Count of CustomerDetailsID" measure="1" displayFolder="" measureGroup="DimOrders" count="0" hidden="1">
      <extLst>
        <ext xmlns:x15="http://schemas.microsoft.com/office/spreadsheetml/2010/11/main" uri="{B97F6D7D-B522-45F9-BDA1-12C45D357490}">
          <x15:cacheHierarchy aggregatedColumn="17"/>
        </ext>
      </extLst>
    </cacheHierarchy>
    <cacheHierarchy uniqueName="[Measures].[Distinct Count of CustomerDetailsID]" caption="Distinct Count of CustomerDetailsID" measure="1" displayFolder="" measureGroup="DimOrders" count="0" hidden="1">
      <extLst>
        <ext xmlns:x15="http://schemas.microsoft.com/office/spreadsheetml/2010/11/main" uri="{B97F6D7D-B522-45F9-BDA1-12C45D357490}">
          <x15:cacheHierarchy aggregatedColumn="17"/>
        </ext>
      </extLst>
    </cacheHierarchy>
    <cacheHierarchy uniqueName="[Measures].[Sum of Order.Year]" caption="Sum of Order.Year" measure="1" displayFolder="" measureGroup="DimOrders" count="0" hidden="1">
      <extLst>
        <ext xmlns:x15="http://schemas.microsoft.com/office/spreadsheetml/2010/11/main" uri="{B97F6D7D-B522-45F9-BDA1-12C45D357490}">
          <x15:cacheHierarchy aggregatedColumn="20"/>
        </ext>
      </extLst>
    </cacheHierarchy>
    <cacheHierarchy uniqueName="[Measures].[Count of Order.Year]" caption="Count of Order.Year" measure="1" displayFolder="" measureGroup="DimOrders" count="0" hidden="1">
      <extLst>
        <ext xmlns:x15="http://schemas.microsoft.com/office/spreadsheetml/2010/11/main" uri="{B97F6D7D-B522-45F9-BDA1-12C45D357490}">
          <x15:cacheHierarchy aggregatedColumn="20"/>
        </ext>
      </extLst>
    </cacheHierarchy>
    <cacheHierarchy uniqueName="[Measures].[Sum of RegionID]" caption="Sum of RegionID" measure="1" displayFolder="" measureGroup="DimOrders" count="0" hidden="1">
      <extLst>
        <ext xmlns:x15="http://schemas.microsoft.com/office/spreadsheetml/2010/11/main" uri="{B97F6D7D-B522-45F9-BDA1-12C45D357490}">
          <x15:cacheHierarchy aggregatedColumn="19"/>
        </ext>
      </extLst>
    </cacheHierarchy>
    <cacheHierarchy uniqueName="[Measures].[Count of RegionID]" caption="Count of RegionID" measure="1" displayFolder="" measureGroup="DimOrders" count="0" hidden="1">
      <extLst>
        <ext xmlns:x15="http://schemas.microsoft.com/office/spreadsheetml/2010/11/main" uri="{B97F6D7D-B522-45F9-BDA1-12C45D357490}">
          <x15:cacheHierarchy aggregatedColumn="19"/>
        </ext>
      </extLst>
    </cacheHierarchy>
    <cacheHierarchy uniqueName="[Measures].[Distinct Count of RegionID]" caption="Distinct Count of RegionID" measure="1" displayFolder="" measureGroup="DimOrders" count="0" hidden="1">
      <extLst>
        <ext xmlns:x15="http://schemas.microsoft.com/office/spreadsheetml/2010/11/main" uri="{B97F6D7D-B522-45F9-BDA1-12C45D357490}">
          <x15:cacheHierarchy aggregatedColumn="19"/>
        </ext>
      </extLst>
    </cacheHierarchy>
    <cacheHierarchy uniqueName="[Measures].[Sum of OrderSalesID]" caption="Sum of OrderSalesID" measure="1" displayFolder="" measureGroup="FactOrderSales" count="0" hidden="1">
      <extLst>
        <ext xmlns:x15="http://schemas.microsoft.com/office/spreadsheetml/2010/11/main" uri="{B97F6D7D-B522-45F9-BDA1-12C45D357490}">
          <x15:cacheHierarchy aggregatedColumn="38"/>
        </ext>
      </extLst>
    </cacheHierarchy>
    <cacheHierarchy uniqueName="[Measures].[Count of OrderSalesID]" caption="Count of OrderSalesID" measure="1" displayFolder="" measureGroup="FactOrderSales" count="0" hidden="1">
      <extLst>
        <ext xmlns:x15="http://schemas.microsoft.com/office/spreadsheetml/2010/11/main" uri="{B97F6D7D-B522-45F9-BDA1-12C45D357490}">
          <x15:cacheHierarchy aggregatedColumn="38"/>
        </ext>
      </extLst>
    </cacheHierarchy>
    <cacheHierarchy uniqueName="[Measures].[Count of OrderID 2]" caption="Count of OrderID 2" measure="1" displayFolder="" measureGroup="FactOrderSales" count="0" hidden="1">
      <extLst>
        <ext xmlns:x15="http://schemas.microsoft.com/office/spreadsheetml/2010/11/main" uri="{B97F6D7D-B522-45F9-BDA1-12C45D357490}">
          <x15:cacheHierarchy aggregatedColumn="39"/>
        </ext>
      </extLst>
    </cacheHierarchy>
    <cacheHierarchy uniqueName="[Measures].[Count of FirstName]" caption="Count of FirstName" measure="1" displayFolder="" measureGroup="DimCustomers" count="0" hidden="1">
      <extLst>
        <ext xmlns:x15="http://schemas.microsoft.com/office/spreadsheetml/2010/11/main" uri="{B97F6D7D-B522-45F9-BDA1-12C45D357490}">
          <x15:cacheHierarchy aggregatedColumn="7"/>
        </ext>
      </extLst>
    </cacheHierarchy>
    <cacheHierarchy uniqueName="[Measures].[Distinct Count of FirstName]" caption="Distinct Count of FirstName" measure="1" displayFolder="" measureGroup="DimCustomers" count="0" hidden="1">
      <extLst>
        <ext xmlns:x15="http://schemas.microsoft.com/office/spreadsheetml/2010/11/main" uri="{B97F6D7D-B522-45F9-BDA1-12C45D357490}">
          <x15:cacheHierarchy aggregatedColumn="7"/>
        </ext>
      </extLst>
    </cacheHierarchy>
    <cacheHierarchy uniqueName="[Measures].[Distinct Count of OrderID 2]" caption="Distinct Count of OrderID 2" measure="1" displayFolder="" measureGroup="FactOrderSales" count="0" hidden="1">
      <extLst>
        <ext xmlns:x15="http://schemas.microsoft.com/office/spreadsheetml/2010/11/main" uri="{B97F6D7D-B522-45F9-BDA1-12C45D357490}">
          <x15:cacheHierarchy aggregatedColumn="39"/>
        </ext>
      </extLst>
    </cacheHierarchy>
    <cacheHierarchy uniqueName="[Measures].[Count of C_Gender]" caption="Count of C_Gender" measure="1" displayFolder="" measureGroup="DimOrders" count="0" hidden="1">
      <extLst>
        <ext xmlns:x15="http://schemas.microsoft.com/office/spreadsheetml/2010/11/main" uri="{B97F6D7D-B522-45F9-BDA1-12C45D357490}">
          <x15:cacheHierarchy aggregatedColumn="28"/>
        </ext>
      </extLst>
    </cacheHierarchy>
    <cacheHierarchy uniqueName="[Measures].[Distinct Count of C_Gender]" caption="Distinct Count of C_Gender" measure="1" displayFolder="" measureGroup="DimOrders" count="0" hidden="1">
      <extLst>
        <ext xmlns:x15="http://schemas.microsoft.com/office/spreadsheetml/2010/11/main" uri="{B97F6D7D-B522-45F9-BDA1-12C45D357490}">
          <x15:cacheHierarchy aggregatedColumn="28"/>
        </ext>
      </extLst>
    </cacheHierarchy>
    <cacheHierarchy uniqueName="[Measures].[Count of CustomerID 2]" caption="Count of CustomerID 2" measure="1" displayFolder="" measureGroup="DimOrders" count="0" hidden="1">
      <extLst>
        <ext xmlns:x15="http://schemas.microsoft.com/office/spreadsheetml/2010/11/main" uri="{B97F6D7D-B522-45F9-BDA1-12C45D357490}">
          <x15:cacheHierarchy aggregatedColumn="15"/>
        </ext>
      </extLst>
    </cacheHierarchy>
    <cacheHierarchy uniqueName="[Measures].[Distinct Count of CustomerID]" caption="Distinct Count of CustomerID" measure="1" displayFolder="" measureGroup="DimOrders" count="0" hidden="1">
      <extLst>
        <ext xmlns:x15="http://schemas.microsoft.com/office/spreadsheetml/2010/11/main" uri="{B97F6D7D-B522-45F9-BDA1-12C45D357490}">
          <x15:cacheHierarchy aggregatedColumn="15"/>
        </ext>
      </extLst>
    </cacheHierarchy>
    <cacheHierarchy uniqueName="[Measures].[Count of ShipMode]" caption="Count of ShipMode" measure="1" displayFolder="" measureGroup="DimOrders" count="0" hidden="1">
      <extLst>
        <ext xmlns:x15="http://schemas.microsoft.com/office/spreadsheetml/2010/11/main" uri="{B97F6D7D-B522-45F9-BDA1-12C45D357490}">
          <x15:cacheHierarchy aggregatedColumn="14"/>
        </ext>
      </extLst>
    </cacheHierarchy>
    <cacheHierarchy uniqueName="[Measures].[Count of C_Segment]" caption="Count of C_Segment" measure="1" displayFolder="" measureGroup="DimOrders" count="0" hidden="1">
      <extLst>
        <ext xmlns:x15="http://schemas.microsoft.com/office/spreadsheetml/2010/11/main" uri="{B97F6D7D-B522-45F9-BDA1-12C45D357490}">
          <x15:cacheHierarchy aggregatedColumn="29"/>
        </ext>
      </extLst>
    </cacheHierarchy>
    <cacheHierarchy uniqueName="Dummy0" caption="CustomerDetailsID" measure="1" count="0">
      <extLst>
        <ext xmlns:x14="http://schemas.microsoft.com/office/spreadsheetml/2009/9/main" uri="{8CF416AD-EC4C-4aba-99F5-12A058AE0983}">
          <x14:cacheHierarchy ignore="1"/>
        </ext>
      </extLst>
    </cacheHierarchy>
  </cacheHierarchies>
  <kpis count="0"/>
  <dimensions count="7">
    <dimension name="DimCustomerDetails" uniqueName="[DimCustomerDetails]" caption="DimCustomerDetails"/>
    <dimension name="DimCustomers" uniqueName="[DimCustomers]" caption="DimCustomers"/>
    <dimension name="DimOrders" uniqueName="[DimOrders]" caption="DimOrders"/>
    <dimension name="DimPeople" uniqueName="[DimPeople]" caption="DimPeople"/>
    <dimension name="DimProducts" uniqueName="[DimProducts]" caption="DimProducts"/>
    <dimension name="FactOrderSales" uniqueName="[FactOrderSales]" caption="FactOrderSales"/>
    <dimension measure="1" name="Measures" uniqueName="[Measures]" caption="Measures"/>
  </dimensions>
  <measureGroups count="6">
    <measureGroup name="DimCustomerDetails" caption="DimCustomerDetails"/>
    <measureGroup name="DimCustomers" caption="DimCustomers"/>
    <measureGroup name="DimOrders" caption="DimOrders"/>
    <measureGroup name="DimPeople" caption="DimPeople"/>
    <measureGroup name="DimProducts" caption="DimProducts"/>
    <measureGroup name="FactOrderSales" caption="FactOrderSales"/>
  </measureGroups>
  <maps count="15">
    <map measureGroup="0" dimension="0"/>
    <map measureGroup="1" dimension="1"/>
    <map measureGroup="2" dimension="0"/>
    <map measureGroup="2" dimension="1"/>
    <map measureGroup="2" dimension="2"/>
    <map measureGroup="2" dimension="3"/>
    <map measureGroup="2" dimension="4"/>
    <map measureGroup="3" dimension="3"/>
    <map measureGroup="4" dimension="4"/>
    <map measureGroup="5" dimension="0"/>
    <map measureGroup="5" dimension="1"/>
    <map measureGroup="5" dimension="2"/>
    <map measureGroup="5" dimension="3"/>
    <map measureGroup="5"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ONA" refreshedDate="45231.670189583332" backgroundQuery="1" createdVersion="8" refreshedVersion="8" minRefreshableVersion="3" recordCount="0" supportSubquery="1" supportAdvancedDrill="1" xr:uid="{5E59F4A9-3523-4A22-A041-9E81E916EA3F}">
  <cacheSource type="external" connectionId="7"/>
  <cacheFields count="5">
    <cacheField name="[DimOrders].[OrderDate].[OrderDate]" caption="OrderDate" numFmtId="0" hierarchy="1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DimOrders].[OrderDate (Month)].[OrderDate (Month)]" caption="OrderDate (Month)" numFmtId="0" hierarchy="30" level="1">
      <sharedItems count="12">
        <s v="Jan"/>
        <s v="Feb"/>
        <s v="Mar"/>
        <s v="Apr"/>
        <s v="May"/>
        <s v="Jun"/>
        <s v="Jul"/>
        <s v="Aug"/>
        <s v="Sep"/>
        <s v="Oct"/>
        <s v="Nov"/>
        <s v="Dec"/>
      </sharedItems>
    </cacheField>
    <cacheField name="[DimOrders].[Order.Year].[Order.Year]" caption="Order.Year" numFmtId="0" hierarchy="20"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DimOrders].[Order.Year].&amp;[2014]"/>
            <x15:cachedUniqueName index="1" name="[DimOrders].[Order.Year].&amp;[2015]"/>
            <x15:cachedUniqueName index="2" name="[DimOrders].[Order.Year].&amp;[2016]"/>
            <x15:cachedUniqueName index="3" name="[DimOrders].[Order.Year].&amp;[2017]"/>
          </x15:cachedUniqueNames>
        </ext>
      </extLst>
    </cacheField>
    <cacheField name="[Measures].[Total.Profit]" caption="Total.Profit" numFmtId="0" hierarchy="48" level="32767"/>
    <cacheField name="[DimPeople].[Region].[Region]" caption="Region" numFmtId="0" hierarchy="32" level="1">
      <sharedItems containsSemiMixedTypes="0" containsNonDate="0" containsString="0"/>
    </cacheField>
  </cacheFields>
  <cacheHierarchies count="99">
    <cacheHierarchy uniqueName="[DimCustomerDetails].[CustomerDetailsID]" caption="CustomerDetailsID" attribute="1" defaultMemberUniqueName="[DimCustomerDetails].[CustomerDetailsID].[All]" allUniqueName="[DimCustomerDetails].[CustomerDetailsID].[All]" dimensionUniqueName="[DimCustomerDetails]" displayFolder="" count="0" memberValueDatatype="20" unbalanced="0"/>
    <cacheHierarchy uniqueName="[DimCustomerDetails].[CustomerID]" caption="CustomerID" attribute="1" defaultMemberUniqueName="[DimCustomerDetails].[CustomerID].[All]" allUniqueName="[DimCustomerDetails].[CustomerID].[All]" dimensionUniqueName="[DimCustomerDetails]" displayFolder="" count="0" memberValueDatatype="130" unbalanced="0"/>
    <cacheHierarchy uniqueName="[DimCustomerDetails].[Country]" caption="Country" attribute="1" defaultMemberUniqueName="[DimCustomerDetails].[Country].[All]" allUniqueName="[DimCustomerDetails].[Country].[All]" dimensionUniqueName="[DimCustomerDetails]" displayFolder="" count="0" memberValueDatatype="130" unbalanced="0"/>
    <cacheHierarchy uniqueName="[DimCustomerDetails].[City]" caption="City" attribute="1" defaultMemberUniqueName="[DimCustomerDetails].[City].[All]" allUniqueName="[DimCustomerDetails].[City].[All]" dimensionUniqueName="[DimCustomerDetails]" displayFolder="" count="0" memberValueDatatype="130" unbalanced="0"/>
    <cacheHierarchy uniqueName="[DimCustomerDetails].[State]" caption="State" attribute="1" defaultMemberUniqueName="[DimCustomerDetails].[State].[All]" allUniqueName="[DimCustomerDetails].[State].[All]" dimensionUniqueName="[DimCustomerDetails]" displayFolder="" count="0" memberValueDatatype="130" unbalanced="0"/>
    <cacheHierarchy uniqueName="[DimCustomerDetails].[RegionID]" caption="RegionID" attribute="1" defaultMemberUniqueName="[DimCustomerDetails].[RegionID].[All]" allUniqueName="[DimCustomerDetails].[RegionID].[All]" dimensionUniqueName="[DimCustomerDetails]" displayFolder="" count="0" memberValueDatatype="20" unbalanced="0"/>
    <cacheHierarchy uniqueName="[DimCustomers].[CustomerID]" caption="CustomerID" attribute="1" defaultMemberUniqueName="[DimCustomers].[CustomerID].[All]" allUniqueName="[DimCustomers].[CustomerID].[All]" dimensionUniqueName="[DimCustomers]" displayFolder="" count="0" memberValueDatatype="130" unbalanced="0"/>
    <cacheHierarchy uniqueName="[DimCustomers].[FirstName]" caption="FirstName" attribute="1" defaultMemberUniqueName="[DimCustomers].[FirstName].[All]" allUniqueName="[DimCustomers].[FirstName].[All]" dimensionUniqueName="[DimCustomers]" displayFolder="" count="0" memberValueDatatype="130" unbalanced="0"/>
    <cacheHierarchy uniqueName="[DimCustomers].[LastName]" caption="LastName" attribute="1" defaultMemberUniqueName="[DimCustomers].[LastName].[All]" allUniqueName="[DimCustomers].[LastName].[All]" dimensionUniqueName="[DimCustomers]" displayFolder="" count="0" memberValueDatatype="130" unbalanced="0"/>
    <cacheHierarchy uniqueName="[DimCustomers].[Gender]" caption="Gender" attribute="1" defaultMemberUniqueName="[DimCustomers].[Gender].[All]" allUniqueName="[DimCustomers].[Gender].[All]" dimensionUniqueName="[DimCustomers]" displayFolder="" count="0" memberValueDatatype="130" unbalanced="0"/>
    <cacheHierarchy uniqueName="[DimCustomers].[Segment]" caption="Segment" attribute="1" defaultMemberUniqueName="[DimCustomers].[Segment].[All]" allUniqueName="[DimCustomers].[Segment].[All]" dimensionUniqueName="[DimCustomers]" displayFolder="" count="0" memberValueDatatype="130" unbalanced="0"/>
    <cacheHierarchy uniqueName="[DimOrders].[OrderID]" caption="OrderID" attribute="1" defaultMemberUniqueName="[DimOrders].[OrderID].[All]" allUniqueName="[DimOrders].[OrderID].[All]" dimensionUniqueName="[DimOrders]" displayFolder="" count="0" memberValueDatatype="130" unbalanced="0"/>
    <cacheHierarchy uniqueName="[DimOrders].[OrderDate]" caption="OrderDate" attribute="1" time="1" defaultMemberUniqueName="[DimOrders].[OrderDate].[All]" allUniqueName="[DimOrders].[OrderDate].[All]" dimensionUniqueName="[DimOrders]" displayFolder="" count="2" memberValueDatatype="7" unbalanced="0">
      <fieldsUsage count="2">
        <fieldUsage x="-1"/>
        <fieldUsage x="0"/>
      </fieldsUsage>
    </cacheHierarchy>
    <cacheHierarchy uniqueName="[DimOrders].[ShipDate]" caption="ShipDate" attribute="1" time="1" defaultMemberUniqueName="[DimOrders].[ShipDate].[All]" allUniqueName="[DimOrders].[ShipDate].[All]" dimensionUniqueName="[DimOrders]" displayFolder="" count="0" memberValueDatatype="7" unbalanced="0"/>
    <cacheHierarchy uniqueName="[DimOrders].[ShipMode]" caption="ShipMode" attribute="1" defaultMemberUniqueName="[DimOrders].[ShipMode].[All]" allUniqueName="[DimOrders].[ShipMode].[All]" dimensionUniqueName="[DimOrders]" displayFolder="" count="0" memberValueDatatype="130" unbalanced="0"/>
    <cacheHierarchy uniqueName="[DimOrders].[CustomerID]" caption="CustomerID" attribute="1" defaultMemberUniqueName="[DimOrders].[CustomerID].[All]" allUniqueName="[DimOrders].[CustomerID].[All]" dimensionUniqueName="[DimOrders]" displayFolder="" count="0" memberValueDatatype="130" unbalanced="0"/>
    <cacheHierarchy uniqueName="[DimOrders].[ProductID]" caption="ProductID" attribute="1" defaultMemberUniqueName="[DimOrders].[ProductID].[All]" allUniqueName="[DimOrders].[ProductID].[All]" dimensionUniqueName="[DimOrders]" displayFolder="" count="0" memberValueDatatype="130" unbalanced="0"/>
    <cacheHierarchy uniqueName="[DimOrders].[CustomerDetailsID]" caption="CustomerDetailsID" attribute="1" defaultMemberUniqueName="[DimOrders].[CustomerDetailsID].[All]" allUniqueName="[DimOrders].[CustomerDetailsID].[All]" dimensionUniqueName="[DimOrders]" displayFolder="" count="0" memberValueDatatype="20" unbalanced="0"/>
    <cacheHierarchy uniqueName="[DimOrders].[IsReturned]" caption="IsReturned" attribute="1" defaultMemberUniqueName="[DimOrders].[IsReturned].[All]" allUniqueName="[DimOrders].[IsReturned].[All]" dimensionUniqueName="[DimOrders]" displayFolder="" count="0" memberValueDatatype="130" unbalanced="0"/>
    <cacheHierarchy uniqueName="[DimOrders].[RegionID]" caption="RegionID" attribute="1" defaultMemberUniqueName="[DimOrders].[RegionID].[All]" allUniqueName="[DimOrders].[RegionID].[All]" dimensionUniqueName="[DimOrders]" displayFolder="" count="0" memberValueDatatype="20" unbalanced="0"/>
    <cacheHierarchy uniqueName="[DimOrders].[Order.Year]" caption="Order.Year" attribute="1" defaultMemberUniqueName="[DimOrders].[Order.Year].[All]" allUniqueName="[DimOrders].[Order.Year].[All]" dimensionUniqueName="[DimOrders]" displayFolder="" count="2" memberValueDatatype="20" unbalanced="0">
      <fieldsUsage count="2">
        <fieldUsage x="-1"/>
        <fieldUsage x="2"/>
      </fieldsUsage>
    </cacheHierarchy>
    <cacheHierarchy uniqueName="[DimOrders].[Order.MonthName]" caption="Order.MonthName" attribute="1" defaultMemberUniqueName="[DimOrders].[Order.MonthName].[All]" allUniqueName="[DimOrders].[Order.MonthName].[All]" dimensionUniqueName="[DimOrders]" displayFolder="" count="0" memberValueDatatype="130" unbalanced="0"/>
    <cacheHierarchy uniqueName="[DimOrders].[Order.Month]" caption="Order.Month" attribute="1" defaultMemberUniqueName="[DimOrders].[Order.Month].[All]" allUniqueName="[DimOrders].[Order.Month].[All]" dimensionUniqueName="[DimOrders]" displayFolder="" count="0" memberValueDatatype="20" unbalanced="0"/>
    <cacheHierarchy uniqueName="[DimOrders].[Order.DayName]" caption="Order.DayName" attribute="1" defaultMemberUniqueName="[DimOrders].[Order.DayName].[All]" allUniqueName="[DimOrders].[Order.DayName].[All]" dimensionUniqueName="[DimOrders]" displayFolder="" count="0" memberValueDatatype="130" unbalanced="0"/>
    <cacheHierarchy uniqueName="[DimOrders].[Order.Day]" caption="Order.Day" attribute="1" defaultMemberUniqueName="[DimOrders].[Order.Day].[All]" allUniqueName="[DimOrders].[Order.Day].[All]" dimensionUniqueName="[DimOrders]" displayFolder="" count="0" memberValueDatatype="20" unbalanced="0"/>
    <cacheHierarchy uniqueName="[DimOrders].[Delivery Duration]" caption="Delivery Duration" attribute="1" defaultMemberUniqueName="[DimOrders].[Delivery Duration].[All]" allUniqueName="[DimOrders].[Delivery Duration].[All]" dimensionUniqueName="[DimOrders]" displayFolder="" count="0" memberValueDatatype="20" unbalanced="0"/>
    <cacheHierarchy uniqueName="[DimOrders].[C_FirstName]" caption="C_FirstName" attribute="1" defaultMemberUniqueName="[DimOrders].[C_FirstName].[All]" allUniqueName="[DimOrders].[C_FirstName].[All]" dimensionUniqueName="[DimOrders]" displayFolder="" count="0" memberValueDatatype="130" unbalanced="0"/>
    <cacheHierarchy uniqueName="[DimOrders].[C_LastName]" caption="C_LastName" attribute="1" defaultMemberUniqueName="[DimOrders].[C_LastName].[All]" allUniqueName="[DimOrders].[C_LastName].[All]" dimensionUniqueName="[DimOrders]" displayFolder="" count="0" memberValueDatatype="130" unbalanced="0"/>
    <cacheHierarchy uniqueName="[DimOrders].[C_Gender]" caption="C_Gender" attribute="1" defaultMemberUniqueName="[DimOrders].[C_Gender].[All]" allUniqueName="[DimOrders].[C_Gender].[All]" dimensionUniqueName="[DimOrders]" displayFolder="" count="0" memberValueDatatype="130" unbalanced="0"/>
    <cacheHierarchy uniqueName="[DimOrders].[C_Segment]" caption="C_Segment" attribute="1" defaultMemberUniqueName="[DimOrders].[C_Segment].[All]" allUniqueName="[DimOrders].[C_Segment].[All]" dimensionUniqueName="[DimOrders]" displayFolder="" count="0" memberValueDatatype="130" unbalanced="0"/>
    <cacheHierarchy uniqueName="[DimOrders].[OrderDate (Month)]" caption="OrderDate (Month)" attribute="1" defaultMemberUniqueName="[DimOrders].[OrderDate (Month)].[All]" allUniqueName="[DimOrders].[OrderDate (Month)].[All]" dimensionUniqueName="[DimOrders]" displayFolder="" count="2" memberValueDatatype="130" unbalanced="0">
      <fieldsUsage count="2">
        <fieldUsage x="-1"/>
        <fieldUsage x="1"/>
      </fieldsUsage>
    </cacheHierarchy>
    <cacheHierarchy uniqueName="[DimPeople].[RegionID]" caption="RegionID" attribute="1" defaultMemberUniqueName="[DimPeople].[RegionID].[All]" allUniqueName="[DimPeople].[RegionID].[All]" dimensionUniqueName="[DimPeople]" displayFolder="" count="0" memberValueDatatype="20" unbalanced="0"/>
    <cacheHierarchy uniqueName="[DimPeople].[Region]" caption="Region" attribute="1" defaultMemberUniqueName="[DimPeople].[Region].[All]" allUniqueName="[DimPeople].[Region].[All]" dimensionUniqueName="[DimPeople]" displayFolder="" count="2" memberValueDatatype="130" unbalanced="0">
      <fieldsUsage count="2">
        <fieldUsage x="-1"/>
        <fieldUsage x="4"/>
      </fieldsUsage>
    </cacheHierarchy>
    <cacheHierarchy uniqueName="[DimPeople].[RegionalManager]" caption="RegionalManager" attribute="1" defaultMemberUniqueName="[DimPeople].[RegionalManager].[All]" allUniqueName="[DimPeople].[RegionalManager].[All]" dimensionUniqueName="[DimPeople]" displayFolder="" count="0" memberValueDatatype="130" unbalanced="0"/>
    <cacheHierarchy uniqueName="[DimProducts].[ProductID]" caption="ProductID" attribute="1" defaultMemberUniqueName="[DimProducts].[ProductID].[All]" allUniqueName="[DimProducts].[ProductID].[All]" dimensionUniqueName="[DimProducts]" displayFolder="" count="0" memberValueDatatype="130" unbalanced="0"/>
    <cacheHierarchy uniqueName="[DimProducts].[Category]" caption="Category" attribute="1" defaultMemberUniqueName="[DimProducts].[Category].[All]" allUniqueName="[DimProducts].[Category].[All]" dimensionUniqueName="[DimProducts]" displayFolder="" count="2" memberValueDatatype="130" unbalanced="0"/>
    <cacheHierarchy uniqueName="[DimProducts].[Subcategory]" caption="Subcategory" attribute="1" defaultMemberUniqueName="[DimProducts].[Subcategory].[All]" allUniqueName="[DimProducts].[Subcategory].[All]" dimensionUniqueName="[DimProducts]" displayFolder="" count="0" memberValueDatatype="130" unbalanced="0"/>
    <cacheHierarchy uniqueName="[DimProducts].[ProductName]" caption="ProductName" attribute="1" defaultMemberUniqueName="[DimProducts].[ProductName].[All]" allUniqueName="[DimProducts].[ProductName].[All]" dimensionUniqueName="[DimProducts]" displayFolder="" count="0" memberValueDatatype="130" unbalanced="0"/>
    <cacheHierarchy uniqueName="[FactOrderSales].[OrderSalesID]" caption="OrderSalesID" attribute="1" defaultMemberUniqueName="[FactOrderSales].[OrderSalesID].[All]" allUniqueName="[FactOrderSales].[OrderSalesID].[All]" dimensionUniqueName="[FactOrderSales]" displayFolder="" count="0" memberValueDatatype="20" unbalanced="0"/>
    <cacheHierarchy uniqueName="[FactOrderSales].[OrderID]" caption="OrderID" attribute="1" defaultMemberUniqueName="[FactOrderSales].[OrderID].[All]" allUniqueName="[FactOrderSales].[OrderID].[All]" dimensionUniqueName="[FactOrderSales]" displayFolder="" count="0" memberValueDatatype="130" unbalanced="0"/>
    <cacheHierarchy uniqueName="[FactOrderSales].[ProductID]" caption="ProductID" attribute="1" defaultMemberUniqueName="[FactOrderSales].[ProductID].[All]" allUniqueName="[FactOrderSales].[ProductID].[All]" dimensionUniqueName="[FactOrderSales]" displayFolder="" count="0" memberValueDatatype="130" unbalanced="0"/>
    <cacheHierarchy uniqueName="[FactOrderSales].[Sales]" caption="Sales" attribute="1" defaultMemberUniqueName="[FactOrderSales].[Sales].[All]" allUniqueName="[FactOrderSales].[Sales].[All]" dimensionUniqueName="[FactOrderSales]" displayFolder="" count="0" memberValueDatatype="5" unbalanced="0"/>
    <cacheHierarchy uniqueName="[FactOrderSales].[Quantity]" caption="Quantity" attribute="1" defaultMemberUniqueName="[FactOrderSales].[Quantity].[All]" allUniqueName="[FactOrderSales].[Quantity].[All]" dimensionUniqueName="[FactOrderSales]" displayFolder="" count="0" memberValueDatatype="20" unbalanced="0"/>
    <cacheHierarchy uniqueName="[FactOrderSales].[Discount Rate %]" caption="Discount Rate %" attribute="1" defaultMemberUniqueName="[FactOrderSales].[Discount Rate %].[All]" allUniqueName="[FactOrderSales].[Discount Rate %].[All]" dimensionUniqueName="[FactOrderSales]" displayFolder="" count="0" memberValueDatatype="20" unbalanced="0"/>
    <cacheHierarchy uniqueName="[FactOrderSales].[Profit]" caption="Profit" attribute="1" defaultMemberUniqueName="[FactOrderSales].[Profit].[All]" allUniqueName="[FactOrderSales].[Profit].[All]" dimensionUniqueName="[FactOrderSales]" displayFolder="" count="0" memberValueDatatype="5" unbalanced="0"/>
    <cacheHierarchy uniqueName="[FactOrderSales].[RegionID]" caption="RegionID" attribute="1" defaultMemberUniqueName="[FactOrderSales].[RegionID].[All]" allUniqueName="[FactOrderSales].[RegionID].[All]" dimensionUniqueName="[FactOrderSales]" displayFolder="" count="0" memberValueDatatype="20" unbalanced="0"/>
    <cacheHierarchy uniqueName="[FactOrderSales].[WithDiscount]" caption="WithDiscount" attribute="1" defaultMemberUniqueName="[FactOrderSales].[WithDiscount].[All]" allUniqueName="[FactOrderSales].[WithDiscount].[All]" dimensionUniqueName="[FactOrderSales]" displayFolder="" count="0" memberValueDatatype="130" unbalanced="0"/>
    <cacheHierarchy uniqueName="[DimOrders].[OrderDate (Month Index)]" caption="OrderDate (Month Index)" attribute="1" defaultMemberUniqueName="[DimOrders].[OrderDate (Month Index)].[All]" allUniqueName="[DimOrders].[OrderDate (Month Index)].[All]" dimensionUniqueName="[DimOrders]" displayFolder="" count="0" memberValueDatatype="20" unbalanced="0" hidden="1"/>
    <cacheHierarchy uniqueName="[Measures].[Total.Profit]" caption="Total.Profit" measure="1" displayFolder="" measureGroup="FactOrderSales" count="0" oneField="1">
      <fieldsUsage count="1">
        <fieldUsage x="3"/>
      </fieldsUsage>
    </cacheHierarchy>
    <cacheHierarchy uniqueName="[Measures].[Total.Sales]" caption="Total.Sales" measure="1" displayFolder="" measureGroup="FactOrderSales" count="0"/>
    <cacheHierarchy uniqueName="[Measures].[Total.Quantity]" caption="Total.Quantity" measure="1" displayFolder="" measureGroup="FactOrderSales" count="0"/>
    <cacheHierarchy uniqueName="[Measures].[Average Delivery Duration]" caption="Average Delivery Duration" measure="1" displayFolder="" measureGroup="DimOrders" count="0"/>
    <cacheHierarchy uniqueName="[Measures].[__XL_Count DimCustomers]" caption="__XL_Count DimCustomers" measure="1" displayFolder="" measureGroup="DimCustomers" count="0" hidden="1"/>
    <cacheHierarchy uniqueName="[Measures].[__XL_Count DimCustomerDetails]" caption="__XL_Count DimCustomerDetails" measure="1" displayFolder="" measureGroup="DimCustomerDetails" count="0" hidden="1"/>
    <cacheHierarchy uniqueName="[Measures].[__XL_Count DimPeople]" caption="__XL_Count DimPeople" measure="1" displayFolder="" measureGroup="DimPeople" count="0" hidden="1"/>
    <cacheHierarchy uniqueName="[Measures].[__XL_Count DimProducts]" caption="__XL_Count DimProducts" measure="1" displayFolder="" measureGroup="DimProducts" count="0" hidden="1"/>
    <cacheHierarchy uniqueName="[Measures].[__XL_Count FactOrderSales]" caption="__XL_Count FactOrderSales" measure="1" displayFolder="" measureGroup="FactOrderSales" count="0" hidden="1"/>
    <cacheHierarchy uniqueName="[Measures].[__XL_Count DimOrders]" caption="__XL_Count DimOrders" measure="1" displayFolder="" measureGroup="DimOrders" count="0" hidden="1"/>
    <cacheHierarchy uniqueName="[Measures].[__No measures defined]" caption="__No measures defined" measure="1" displayFolder="" count="0" hidden="1"/>
    <cacheHierarchy uniqueName="[Measures].[Count of IsReturned]" caption="Count of IsReturned" measure="1" displayFolder="" measureGroup="DimOrders" count="0" hidden="1">
      <extLst>
        <ext xmlns:x15="http://schemas.microsoft.com/office/spreadsheetml/2010/11/main" uri="{B97F6D7D-B522-45F9-BDA1-12C45D357490}">
          <x15:cacheHierarchy aggregatedColumn="18"/>
        </ext>
      </extLst>
    </cacheHierarchy>
    <cacheHierarchy uniqueName="[Measures].[Count of Order.MonthName]" caption="Count of Order.MonthName" measure="1" displayFolder="" measureGroup="DimOrders" count="0" hidden="1">
      <extLst>
        <ext xmlns:x15="http://schemas.microsoft.com/office/spreadsheetml/2010/11/main" uri="{B97F6D7D-B522-45F9-BDA1-12C45D357490}">
          <x15:cacheHierarchy aggregatedColumn="21"/>
        </ext>
      </extLst>
    </cacheHierarchy>
    <cacheHierarchy uniqueName="[Measures].[Sum of Order.Month]" caption="Sum of Order.Month" measure="1" displayFolder="" measureGroup="DimOrders" count="0" hidden="1">
      <extLst>
        <ext xmlns:x15="http://schemas.microsoft.com/office/spreadsheetml/2010/11/main" uri="{B97F6D7D-B522-45F9-BDA1-12C45D357490}">
          <x15:cacheHierarchy aggregatedColumn="22"/>
        </ext>
      </extLst>
    </cacheHierarchy>
    <cacheHierarchy uniqueName="[Measures].[Count of Order.Month]" caption="Count of Order.Month" measure="1" displayFolder="" measureGroup="DimOrders" count="0" hidden="1">
      <extLst>
        <ext xmlns:x15="http://schemas.microsoft.com/office/spreadsheetml/2010/11/main" uri="{B97F6D7D-B522-45F9-BDA1-12C45D357490}">
          <x15:cacheHierarchy aggregatedColumn="22"/>
        </ext>
      </extLst>
    </cacheHierarchy>
    <cacheHierarchy uniqueName="[Measures].[Count of Order.DayName]" caption="Count of Order.DayName" measure="1" displayFolder="" measureGroup="Dim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FactOrderSales" count="0" hidden="1">
      <extLst>
        <ext xmlns:x15="http://schemas.microsoft.com/office/spreadsheetml/2010/11/main" uri="{B97F6D7D-B522-45F9-BDA1-12C45D357490}">
          <x15:cacheHierarchy aggregatedColumn="41"/>
        </ext>
      </extLst>
    </cacheHierarchy>
    <cacheHierarchy uniqueName="[Measures].[Sum of Profit]" caption="Sum of Profit" measure="1" displayFolder="" measureGroup="FactOrderSales" count="0" hidden="1">
      <extLst>
        <ext xmlns:x15="http://schemas.microsoft.com/office/spreadsheetml/2010/11/main" uri="{B97F6D7D-B522-45F9-BDA1-12C45D357490}">
          <x15:cacheHierarchy aggregatedColumn="44"/>
        </ext>
      </extLst>
    </cacheHierarchy>
    <cacheHierarchy uniqueName="[Measures].[Sum of Delivery Duration]" caption="Sum of Delivery Duration" measure="1" displayFolder="" measureGroup="DimOrders" count="0" hidden="1">
      <extLst>
        <ext xmlns:x15="http://schemas.microsoft.com/office/spreadsheetml/2010/11/main" uri="{B97F6D7D-B522-45F9-BDA1-12C45D357490}">
          <x15:cacheHierarchy aggregatedColumn="25"/>
        </ext>
      </extLst>
    </cacheHierarchy>
    <cacheHierarchy uniqueName="[Measures].[Count of Gender]" caption="Count of Gender" measure="1" displayFolder="" measureGroup="DimCustomers" count="0" hidden="1">
      <extLst>
        <ext xmlns:x15="http://schemas.microsoft.com/office/spreadsheetml/2010/11/main" uri="{B97F6D7D-B522-45F9-BDA1-12C45D357490}">
          <x15:cacheHierarchy aggregatedColumn="9"/>
        </ext>
      </extLst>
    </cacheHierarchy>
    <cacheHierarchy uniqueName="[Measures].[Count of Subcategory]" caption="Count of Subcategory" measure="1" displayFolder="" measureGroup="DimProducts"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FactOrderSales" count="0" hidden="1">
      <extLst>
        <ext xmlns:x15="http://schemas.microsoft.com/office/spreadsheetml/2010/11/main" uri="{B97F6D7D-B522-45F9-BDA1-12C45D357490}">
          <x15:cacheHierarchy aggregatedColumn="42"/>
        </ext>
      </extLst>
    </cacheHierarchy>
    <cacheHierarchy uniqueName="[Measures].[Count of Segment]" caption="Count of Segment" measure="1" displayFolder="" measureGroup="DimCustomers" count="0" hidden="1">
      <extLst>
        <ext xmlns:x15="http://schemas.microsoft.com/office/spreadsheetml/2010/11/main" uri="{B97F6D7D-B522-45F9-BDA1-12C45D357490}">
          <x15:cacheHierarchy aggregatedColumn="10"/>
        </ext>
      </extLst>
    </cacheHierarchy>
    <cacheHierarchy uniqueName="[Measures].[Sum of Discount Rate %]" caption="Sum of Discount Rate %" measure="1" displayFolder="" measureGroup="FactOrderSales" count="0" hidden="1">
      <extLst>
        <ext xmlns:x15="http://schemas.microsoft.com/office/spreadsheetml/2010/11/main" uri="{B97F6D7D-B522-45F9-BDA1-12C45D357490}">
          <x15:cacheHierarchy aggregatedColumn="43"/>
        </ext>
      </extLst>
    </cacheHierarchy>
    <cacheHierarchy uniqueName="[Measures].[Count of Discount Rate %]" caption="Count of Discount Rate %" measure="1" displayFolder="" measureGroup="FactOrderSales" count="0" hidden="1">
      <extLst>
        <ext xmlns:x15="http://schemas.microsoft.com/office/spreadsheetml/2010/11/main" uri="{B97F6D7D-B522-45F9-BDA1-12C45D357490}">
          <x15:cacheHierarchy aggregatedColumn="43"/>
        </ext>
      </extLst>
    </cacheHierarchy>
    <cacheHierarchy uniqueName="[Measures].[Count of WithDiscount]" caption="Count of WithDiscount" measure="1" displayFolder="" measureGroup="FactOrderSales" count="0" hidden="1">
      <extLst>
        <ext xmlns:x15="http://schemas.microsoft.com/office/spreadsheetml/2010/11/main" uri="{B97F6D7D-B522-45F9-BDA1-12C45D357490}">
          <x15:cacheHierarchy aggregatedColumn="46"/>
        </ext>
      </extLst>
    </cacheHierarchy>
    <cacheHierarchy uniqueName="[Measures].[Sum of CustomerDetailsID]" caption="Sum of CustomerDetailsID" measure="1" displayFolder="" measureGroup="DimOrders" count="0" hidden="1">
      <extLst>
        <ext xmlns:x15="http://schemas.microsoft.com/office/spreadsheetml/2010/11/main" uri="{B97F6D7D-B522-45F9-BDA1-12C45D357490}">
          <x15:cacheHierarchy aggregatedColumn="17"/>
        </ext>
      </extLst>
    </cacheHierarchy>
    <cacheHierarchy uniqueName="[Measures].[Average of Delivery Duration]" caption="Average of Delivery Duration" measure="1" displayFolder="" measureGroup="DimOrders" count="0" hidden="1">
      <extLst>
        <ext xmlns:x15="http://schemas.microsoft.com/office/spreadsheetml/2010/11/main" uri="{B97F6D7D-B522-45F9-BDA1-12C45D357490}">
          <x15:cacheHierarchy aggregatedColumn="25"/>
        </ext>
      </extLst>
    </cacheHierarchy>
    <cacheHierarchy uniqueName="[Measures].[Count of Region]" caption="Count of Region" measure="1" displayFolder="" measureGroup="DimPeople" count="0" hidden="1">
      <extLst>
        <ext xmlns:x15="http://schemas.microsoft.com/office/spreadsheetml/2010/11/main" uri="{B97F6D7D-B522-45F9-BDA1-12C45D357490}">
          <x15:cacheHierarchy aggregatedColumn="32"/>
        </ext>
      </extLst>
    </cacheHierarchy>
    <cacheHierarchy uniqueName="[Measures].[Count of OrderID]" caption="Count of OrderID" measure="1" displayFolder="" measureGroup="DimOrders" count="0" hidden="1">
      <extLst>
        <ext xmlns:x15="http://schemas.microsoft.com/office/spreadsheetml/2010/11/main" uri="{B97F6D7D-B522-45F9-BDA1-12C45D357490}">
          <x15:cacheHierarchy aggregatedColumn="11"/>
        </ext>
      </extLst>
    </cacheHierarchy>
    <cacheHierarchy uniqueName="[Measures].[Distinct Count of OrderID]" caption="Distinct Count of OrderID" measure="1" displayFolder="" measureGroup="DimOrders" count="0" hidden="1">
      <extLst>
        <ext xmlns:x15="http://schemas.microsoft.com/office/spreadsheetml/2010/11/main" uri="{B97F6D7D-B522-45F9-BDA1-12C45D357490}">
          <x15:cacheHierarchy aggregatedColumn="11"/>
        </ext>
      </extLst>
    </cacheHierarchy>
    <cacheHierarchy uniqueName="[Measures].[Count of CustomerID]" caption="Count of CustomerID" measure="1" displayFolder="" measureGroup="DimCustomers" count="0" hidden="1">
      <extLst>
        <ext xmlns:x15="http://schemas.microsoft.com/office/spreadsheetml/2010/11/main" uri="{B97F6D7D-B522-45F9-BDA1-12C45D357490}">
          <x15:cacheHierarchy aggregatedColumn="6"/>
        </ext>
      </extLst>
    </cacheHierarchy>
    <cacheHierarchy uniqueName="[Measures].[Count of CustomerDetailsID]" caption="Count of CustomerDetailsID" measure="1" displayFolder="" measureGroup="DimOrders" count="0" hidden="1">
      <extLst>
        <ext xmlns:x15="http://schemas.microsoft.com/office/spreadsheetml/2010/11/main" uri="{B97F6D7D-B522-45F9-BDA1-12C45D357490}">
          <x15:cacheHierarchy aggregatedColumn="17"/>
        </ext>
      </extLst>
    </cacheHierarchy>
    <cacheHierarchy uniqueName="[Measures].[Distinct Count of CustomerDetailsID]" caption="Distinct Count of CustomerDetailsID" measure="1" displayFolder="" measureGroup="DimOrders" count="0" hidden="1">
      <extLst>
        <ext xmlns:x15="http://schemas.microsoft.com/office/spreadsheetml/2010/11/main" uri="{B97F6D7D-B522-45F9-BDA1-12C45D357490}">
          <x15:cacheHierarchy aggregatedColumn="17"/>
        </ext>
      </extLst>
    </cacheHierarchy>
    <cacheHierarchy uniqueName="[Measures].[Sum of Order.Year]" caption="Sum of Order.Year" measure="1" displayFolder="" measureGroup="DimOrders" count="0" hidden="1">
      <extLst>
        <ext xmlns:x15="http://schemas.microsoft.com/office/spreadsheetml/2010/11/main" uri="{B97F6D7D-B522-45F9-BDA1-12C45D357490}">
          <x15:cacheHierarchy aggregatedColumn="20"/>
        </ext>
      </extLst>
    </cacheHierarchy>
    <cacheHierarchy uniqueName="[Measures].[Count of Order.Year]" caption="Count of Order.Year" measure="1" displayFolder="" measureGroup="DimOrders" count="0" hidden="1">
      <extLst>
        <ext xmlns:x15="http://schemas.microsoft.com/office/spreadsheetml/2010/11/main" uri="{B97F6D7D-B522-45F9-BDA1-12C45D357490}">
          <x15:cacheHierarchy aggregatedColumn="20"/>
        </ext>
      </extLst>
    </cacheHierarchy>
    <cacheHierarchy uniqueName="[Measures].[Sum of RegionID]" caption="Sum of RegionID" measure="1" displayFolder="" measureGroup="DimOrders" count="0" hidden="1">
      <extLst>
        <ext xmlns:x15="http://schemas.microsoft.com/office/spreadsheetml/2010/11/main" uri="{B97F6D7D-B522-45F9-BDA1-12C45D357490}">
          <x15:cacheHierarchy aggregatedColumn="19"/>
        </ext>
      </extLst>
    </cacheHierarchy>
    <cacheHierarchy uniqueName="[Measures].[Count of RegionID]" caption="Count of RegionID" measure="1" displayFolder="" measureGroup="DimOrders" count="0" hidden="1">
      <extLst>
        <ext xmlns:x15="http://schemas.microsoft.com/office/spreadsheetml/2010/11/main" uri="{B97F6D7D-B522-45F9-BDA1-12C45D357490}">
          <x15:cacheHierarchy aggregatedColumn="19"/>
        </ext>
      </extLst>
    </cacheHierarchy>
    <cacheHierarchy uniqueName="[Measures].[Distinct Count of RegionID]" caption="Distinct Count of RegionID" measure="1" displayFolder="" measureGroup="DimOrders" count="0" hidden="1">
      <extLst>
        <ext xmlns:x15="http://schemas.microsoft.com/office/spreadsheetml/2010/11/main" uri="{B97F6D7D-B522-45F9-BDA1-12C45D357490}">
          <x15:cacheHierarchy aggregatedColumn="19"/>
        </ext>
      </extLst>
    </cacheHierarchy>
    <cacheHierarchy uniqueName="[Measures].[Sum of OrderSalesID]" caption="Sum of OrderSalesID" measure="1" displayFolder="" measureGroup="FactOrderSales" count="0" hidden="1">
      <extLst>
        <ext xmlns:x15="http://schemas.microsoft.com/office/spreadsheetml/2010/11/main" uri="{B97F6D7D-B522-45F9-BDA1-12C45D357490}">
          <x15:cacheHierarchy aggregatedColumn="38"/>
        </ext>
      </extLst>
    </cacheHierarchy>
    <cacheHierarchy uniqueName="[Measures].[Count of OrderSalesID]" caption="Count of OrderSalesID" measure="1" displayFolder="" measureGroup="FactOrderSales" count="0" hidden="1">
      <extLst>
        <ext xmlns:x15="http://schemas.microsoft.com/office/spreadsheetml/2010/11/main" uri="{B97F6D7D-B522-45F9-BDA1-12C45D357490}">
          <x15:cacheHierarchy aggregatedColumn="38"/>
        </ext>
      </extLst>
    </cacheHierarchy>
    <cacheHierarchy uniqueName="[Measures].[Count of OrderID 2]" caption="Count of OrderID 2" measure="1" displayFolder="" measureGroup="FactOrderSales" count="0" hidden="1">
      <extLst>
        <ext xmlns:x15="http://schemas.microsoft.com/office/spreadsheetml/2010/11/main" uri="{B97F6D7D-B522-45F9-BDA1-12C45D357490}">
          <x15:cacheHierarchy aggregatedColumn="39"/>
        </ext>
      </extLst>
    </cacheHierarchy>
    <cacheHierarchy uniqueName="[Measures].[Count of FirstName]" caption="Count of FirstName" measure="1" displayFolder="" measureGroup="DimCustomers" count="0" hidden="1">
      <extLst>
        <ext xmlns:x15="http://schemas.microsoft.com/office/spreadsheetml/2010/11/main" uri="{B97F6D7D-B522-45F9-BDA1-12C45D357490}">
          <x15:cacheHierarchy aggregatedColumn="7"/>
        </ext>
      </extLst>
    </cacheHierarchy>
    <cacheHierarchy uniqueName="[Measures].[Distinct Count of FirstName]" caption="Distinct Count of FirstName" measure="1" displayFolder="" measureGroup="DimCustomers" count="0" hidden="1">
      <extLst>
        <ext xmlns:x15="http://schemas.microsoft.com/office/spreadsheetml/2010/11/main" uri="{B97F6D7D-B522-45F9-BDA1-12C45D357490}">
          <x15:cacheHierarchy aggregatedColumn="7"/>
        </ext>
      </extLst>
    </cacheHierarchy>
    <cacheHierarchy uniqueName="[Measures].[Distinct Count of OrderID 2]" caption="Distinct Count of OrderID 2" measure="1" displayFolder="" measureGroup="FactOrderSales" count="0" hidden="1">
      <extLst>
        <ext xmlns:x15="http://schemas.microsoft.com/office/spreadsheetml/2010/11/main" uri="{B97F6D7D-B522-45F9-BDA1-12C45D357490}">
          <x15:cacheHierarchy aggregatedColumn="39"/>
        </ext>
      </extLst>
    </cacheHierarchy>
    <cacheHierarchy uniqueName="[Measures].[Count of C_Gender]" caption="Count of C_Gender" measure="1" displayFolder="" measureGroup="DimOrders" count="0" hidden="1">
      <extLst>
        <ext xmlns:x15="http://schemas.microsoft.com/office/spreadsheetml/2010/11/main" uri="{B97F6D7D-B522-45F9-BDA1-12C45D357490}">
          <x15:cacheHierarchy aggregatedColumn="28"/>
        </ext>
      </extLst>
    </cacheHierarchy>
    <cacheHierarchy uniqueName="[Measures].[Distinct Count of C_Gender]" caption="Distinct Count of C_Gender" measure="1" displayFolder="" measureGroup="DimOrders" count="0" hidden="1">
      <extLst>
        <ext xmlns:x15="http://schemas.microsoft.com/office/spreadsheetml/2010/11/main" uri="{B97F6D7D-B522-45F9-BDA1-12C45D357490}">
          <x15:cacheHierarchy aggregatedColumn="28"/>
        </ext>
      </extLst>
    </cacheHierarchy>
    <cacheHierarchy uniqueName="[Measures].[Count of CustomerID 2]" caption="Count of CustomerID 2" measure="1" displayFolder="" measureGroup="DimOrders" count="0" hidden="1">
      <extLst>
        <ext xmlns:x15="http://schemas.microsoft.com/office/spreadsheetml/2010/11/main" uri="{B97F6D7D-B522-45F9-BDA1-12C45D357490}">
          <x15:cacheHierarchy aggregatedColumn="15"/>
        </ext>
      </extLst>
    </cacheHierarchy>
    <cacheHierarchy uniqueName="[Measures].[Distinct Count of CustomerID]" caption="Distinct Count of CustomerID" measure="1" displayFolder="" measureGroup="DimOrders" count="0" hidden="1">
      <extLst>
        <ext xmlns:x15="http://schemas.microsoft.com/office/spreadsheetml/2010/11/main" uri="{B97F6D7D-B522-45F9-BDA1-12C45D357490}">
          <x15:cacheHierarchy aggregatedColumn="15"/>
        </ext>
      </extLst>
    </cacheHierarchy>
    <cacheHierarchy uniqueName="[Measures].[Count of ShipMode]" caption="Count of ShipMode" measure="1" displayFolder="" measureGroup="DimOrders" count="0" hidden="1">
      <extLst>
        <ext xmlns:x15="http://schemas.microsoft.com/office/spreadsheetml/2010/11/main" uri="{B97F6D7D-B522-45F9-BDA1-12C45D357490}">
          <x15:cacheHierarchy aggregatedColumn="14"/>
        </ext>
      </extLst>
    </cacheHierarchy>
    <cacheHierarchy uniqueName="[Measures].[Count of C_Segment]" caption="Count of C_Segment" measure="1" displayFolder="" measureGroup="DimOrders" count="0" hidden="1">
      <extLst>
        <ext xmlns:x15="http://schemas.microsoft.com/office/spreadsheetml/2010/11/main" uri="{B97F6D7D-B522-45F9-BDA1-12C45D357490}">
          <x15:cacheHierarchy aggregatedColumn="29"/>
        </ext>
      </extLst>
    </cacheHierarchy>
  </cacheHierarchies>
  <kpis count="0"/>
  <dimensions count="7">
    <dimension name="DimCustomerDetails" uniqueName="[DimCustomerDetails]" caption="DimCustomerDetails"/>
    <dimension name="DimCustomers" uniqueName="[DimCustomers]" caption="DimCustomers"/>
    <dimension name="DimOrders" uniqueName="[DimOrders]" caption="DimOrders"/>
    <dimension name="DimPeople" uniqueName="[DimPeople]" caption="DimPeople"/>
    <dimension name="DimProducts" uniqueName="[DimProducts]" caption="DimProducts"/>
    <dimension name="FactOrderSales" uniqueName="[FactOrderSales]" caption="FactOrderSales"/>
    <dimension measure="1" name="Measures" uniqueName="[Measures]" caption="Measures"/>
  </dimensions>
  <measureGroups count="6">
    <measureGroup name="DimCustomerDetails" caption="DimCustomerDetails"/>
    <measureGroup name="DimCustomers" caption="DimCustomers"/>
    <measureGroup name="DimOrders" caption="DimOrders"/>
    <measureGroup name="DimPeople" caption="DimPeople"/>
    <measureGroup name="DimProducts" caption="DimProducts"/>
    <measureGroup name="FactOrderSales" caption="FactOrderSales"/>
  </measureGroups>
  <maps count="15">
    <map measureGroup="0" dimension="0"/>
    <map measureGroup="1" dimension="1"/>
    <map measureGroup="2" dimension="0"/>
    <map measureGroup="2" dimension="1"/>
    <map measureGroup="2" dimension="2"/>
    <map measureGroup="2" dimension="3"/>
    <map measureGroup="2" dimension="4"/>
    <map measureGroup="3" dimension="3"/>
    <map measureGroup="4" dimension="4"/>
    <map measureGroup="5" dimension="0"/>
    <map measureGroup="5" dimension="1"/>
    <map measureGroup="5" dimension="2"/>
    <map measureGroup="5" dimension="3"/>
    <map measureGroup="5"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ONA" refreshedDate="45231.670190856479" backgroundQuery="1" createdVersion="8" refreshedVersion="8" minRefreshableVersion="3" recordCount="0" supportSubquery="1" supportAdvancedDrill="1" xr:uid="{5897A797-4F47-4FA2-8440-5BD5CF221A43}">
  <cacheSource type="external" connectionId="7"/>
  <cacheFields count="5">
    <cacheField name="[DimOrders].[OrderDate].[OrderDate]" caption="OrderDate" numFmtId="0" hierarchy="1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DimOrders].[OrderDate (Month)].[OrderDate (Month)]" caption="OrderDate (Month)" numFmtId="0" hierarchy="30" level="1">
      <sharedItems count="12">
        <s v="Jan"/>
        <s v="Feb"/>
        <s v="Mar"/>
        <s v="Apr"/>
        <s v="May"/>
        <s v="Jun"/>
        <s v="Jul"/>
        <s v="Aug"/>
        <s v="Sep"/>
        <s v="Oct"/>
        <s v="Nov"/>
        <s v="Dec"/>
      </sharedItems>
    </cacheField>
    <cacheField name="[Measures].[Total.Sales]" caption="Total.Sales" numFmtId="0" hierarchy="49" level="32767"/>
    <cacheField name="[DimOrders].[Order.Year].[Order.Year]" caption="Order.Year" numFmtId="0" hierarchy="20"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DimOrders].[Order.Year].&amp;[2014]"/>
            <x15:cachedUniqueName index="1" name="[DimOrders].[Order.Year].&amp;[2015]"/>
            <x15:cachedUniqueName index="2" name="[DimOrders].[Order.Year].&amp;[2016]"/>
            <x15:cachedUniqueName index="3" name="[DimOrders].[Order.Year].&amp;[2017]"/>
          </x15:cachedUniqueNames>
        </ext>
      </extLst>
    </cacheField>
    <cacheField name="[DimPeople].[Region].[Region]" caption="Region" numFmtId="0" hierarchy="32" level="1">
      <sharedItems containsSemiMixedTypes="0" containsNonDate="0" containsString="0"/>
    </cacheField>
  </cacheFields>
  <cacheHierarchies count="99">
    <cacheHierarchy uniqueName="[DimCustomerDetails].[CustomerDetailsID]" caption="CustomerDetailsID" attribute="1" defaultMemberUniqueName="[DimCustomerDetails].[CustomerDetailsID].[All]" allUniqueName="[DimCustomerDetails].[CustomerDetailsID].[All]" dimensionUniqueName="[DimCustomerDetails]" displayFolder="" count="0" memberValueDatatype="20" unbalanced="0"/>
    <cacheHierarchy uniqueName="[DimCustomerDetails].[CustomerID]" caption="CustomerID" attribute="1" defaultMemberUniqueName="[DimCustomerDetails].[CustomerID].[All]" allUniqueName="[DimCustomerDetails].[CustomerID].[All]" dimensionUniqueName="[DimCustomerDetails]" displayFolder="" count="0" memberValueDatatype="130" unbalanced="0"/>
    <cacheHierarchy uniqueName="[DimCustomerDetails].[Country]" caption="Country" attribute="1" defaultMemberUniqueName="[DimCustomerDetails].[Country].[All]" allUniqueName="[DimCustomerDetails].[Country].[All]" dimensionUniqueName="[DimCustomerDetails]" displayFolder="" count="0" memberValueDatatype="130" unbalanced="0"/>
    <cacheHierarchy uniqueName="[DimCustomerDetails].[City]" caption="City" attribute="1" defaultMemberUniqueName="[DimCustomerDetails].[City].[All]" allUniqueName="[DimCustomerDetails].[City].[All]" dimensionUniqueName="[DimCustomerDetails]" displayFolder="" count="0" memberValueDatatype="130" unbalanced="0"/>
    <cacheHierarchy uniqueName="[DimCustomerDetails].[State]" caption="State" attribute="1" defaultMemberUniqueName="[DimCustomerDetails].[State].[All]" allUniqueName="[DimCustomerDetails].[State].[All]" dimensionUniqueName="[DimCustomerDetails]" displayFolder="" count="0" memberValueDatatype="130" unbalanced="0"/>
    <cacheHierarchy uniqueName="[DimCustomerDetails].[RegionID]" caption="RegionID" attribute="1" defaultMemberUniqueName="[DimCustomerDetails].[RegionID].[All]" allUniqueName="[DimCustomerDetails].[RegionID].[All]" dimensionUniqueName="[DimCustomerDetails]" displayFolder="" count="0" memberValueDatatype="20" unbalanced="0"/>
    <cacheHierarchy uniqueName="[DimCustomers].[CustomerID]" caption="CustomerID" attribute="1" defaultMemberUniqueName="[DimCustomers].[CustomerID].[All]" allUniqueName="[DimCustomers].[CustomerID].[All]" dimensionUniqueName="[DimCustomers]" displayFolder="" count="0" memberValueDatatype="130" unbalanced="0"/>
    <cacheHierarchy uniqueName="[DimCustomers].[FirstName]" caption="FirstName" attribute="1" defaultMemberUniqueName="[DimCustomers].[FirstName].[All]" allUniqueName="[DimCustomers].[FirstName].[All]" dimensionUniqueName="[DimCustomers]" displayFolder="" count="0" memberValueDatatype="130" unbalanced="0"/>
    <cacheHierarchy uniqueName="[DimCustomers].[LastName]" caption="LastName" attribute="1" defaultMemberUniqueName="[DimCustomers].[LastName].[All]" allUniqueName="[DimCustomers].[LastName].[All]" dimensionUniqueName="[DimCustomers]" displayFolder="" count="0" memberValueDatatype="130" unbalanced="0"/>
    <cacheHierarchy uniqueName="[DimCustomers].[Gender]" caption="Gender" attribute="1" defaultMemberUniqueName="[DimCustomers].[Gender].[All]" allUniqueName="[DimCustomers].[Gender].[All]" dimensionUniqueName="[DimCustomers]" displayFolder="" count="0" memberValueDatatype="130" unbalanced="0"/>
    <cacheHierarchy uniqueName="[DimCustomers].[Segment]" caption="Segment" attribute="1" defaultMemberUniqueName="[DimCustomers].[Segment].[All]" allUniqueName="[DimCustomers].[Segment].[All]" dimensionUniqueName="[DimCustomers]" displayFolder="" count="0" memberValueDatatype="130" unbalanced="0"/>
    <cacheHierarchy uniqueName="[DimOrders].[OrderID]" caption="OrderID" attribute="1" defaultMemberUniqueName="[DimOrders].[OrderID].[All]" allUniqueName="[DimOrders].[OrderID].[All]" dimensionUniqueName="[DimOrders]" displayFolder="" count="0" memberValueDatatype="130" unbalanced="0"/>
    <cacheHierarchy uniqueName="[DimOrders].[OrderDate]" caption="OrderDate" attribute="1" time="1" defaultMemberUniqueName="[DimOrders].[OrderDate].[All]" allUniqueName="[DimOrders].[OrderDate].[All]" dimensionUniqueName="[DimOrders]" displayFolder="" count="2" memberValueDatatype="7" unbalanced="0">
      <fieldsUsage count="2">
        <fieldUsage x="-1"/>
        <fieldUsage x="0"/>
      </fieldsUsage>
    </cacheHierarchy>
    <cacheHierarchy uniqueName="[DimOrders].[ShipDate]" caption="ShipDate" attribute="1" time="1" defaultMemberUniqueName="[DimOrders].[ShipDate].[All]" allUniqueName="[DimOrders].[ShipDate].[All]" dimensionUniqueName="[DimOrders]" displayFolder="" count="0" memberValueDatatype="7" unbalanced="0"/>
    <cacheHierarchy uniqueName="[DimOrders].[ShipMode]" caption="ShipMode" attribute="1" defaultMemberUniqueName="[DimOrders].[ShipMode].[All]" allUniqueName="[DimOrders].[ShipMode].[All]" dimensionUniqueName="[DimOrders]" displayFolder="" count="0" memberValueDatatype="130" unbalanced="0"/>
    <cacheHierarchy uniqueName="[DimOrders].[CustomerID]" caption="CustomerID" attribute="1" defaultMemberUniqueName="[DimOrders].[CustomerID].[All]" allUniqueName="[DimOrders].[CustomerID].[All]" dimensionUniqueName="[DimOrders]" displayFolder="" count="0" memberValueDatatype="130" unbalanced="0"/>
    <cacheHierarchy uniqueName="[DimOrders].[ProductID]" caption="ProductID" attribute="1" defaultMemberUniqueName="[DimOrders].[ProductID].[All]" allUniqueName="[DimOrders].[ProductID].[All]" dimensionUniqueName="[DimOrders]" displayFolder="" count="0" memberValueDatatype="130" unbalanced="0"/>
    <cacheHierarchy uniqueName="[DimOrders].[CustomerDetailsID]" caption="CustomerDetailsID" attribute="1" defaultMemberUniqueName="[DimOrders].[CustomerDetailsID].[All]" allUniqueName="[DimOrders].[CustomerDetailsID].[All]" dimensionUniqueName="[DimOrders]" displayFolder="" count="0" memberValueDatatype="20" unbalanced="0"/>
    <cacheHierarchy uniqueName="[DimOrders].[IsReturned]" caption="IsReturned" attribute="1" defaultMemberUniqueName="[DimOrders].[IsReturned].[All]" allUniqueName="[DimOrders].[IsReturned].[All]" dimensionUniqueName="[DimOrders]" displayFolder="" count="0" memberValueDatatype="130" unbalanced="0"/>
    <cacheHierarchy uniqueName="[DimOrders].[RegionID]" caption="RegionID" attribute="1" defaultMemberUniqueName="[DimOrders].[RegionID].[All]" allUniqueName="[DimOrders].[RegionID].[All]" dimensionUniqueName="[DimOrders]" displayFolder="" count="0" memberValueDatatype="20" unbalanced="0"/>
    <cacheHierarchy uniqueName="[DimOrders].[Order.Year]" caption="Order.Year" attribute="1" defaultMemberUniqueName="[DimOrders].[Order.Year].[All]" allUniqueName="[DimOrders].[Order.Year].[All]" dimensionUniqueName="[DimOrders]" displayFolder="" count="2" memberValueDatatype="20" unbalanced="0">
      <fieldsUsage count="2">
        <fieldUsage x="-1"/>
        <fieldUsage x="3"/>
      </fieldsUsage>
    </cacheHierarchy>
    <cacheHierarchy uniqueName="[DimOrders].[Order.MonthName]" caption="Order.MonthName" attribute="1" defaultMemberUniqueName="[DimOrders].[Order.MonthName].[All]" allUniqueName="[DimOrders].[Order.MonthName].[All]" dimensionUniqueName="[DimOrders]" displayFolder="" count="0" memberValueDatatype="130" unbalanced="0"/>
    <cacheHierarchy uniqueName="[DimOrders].[Order.Month]" caption="Order.Month" attribute="1" defaultMemberUniqueName="[DimOrders].[Order.Month].[All]" allUniqueName="[DimOrders].[Order.Month].[All]" dimensionUniqueName="[DimOrders]" displayFolder="" count="0" memberValueDatatype="20" unbalanced="0"/>
    <cacheHierarchy uniqueName="[DimOrders].[Order.DayName]" caption="Order.DayName" attribute="1" defaultMemberUniqueName="[DimOrders].[Order.DayName].[All]" allUniqueName="[DimOrders].[Order.DayName].[All]" dimensionUniqueName="[DimOrders]" displayFolder="" count="0" memberValueDatatype="130" unbalanced="0"/>
    <cacheHierarchy uniqueName="[DimOrders].[Order.Day]" caption="Order.Day" attribute="1" defaultMemberUniqueName="[DimOrders].[Order.Day].[All]" allUniqueName="[DimOrders].[Order.Day].[All]" dimensionUniqueName="[DimOrders]" displayFolder="" count="0" memberValueDatatype="20" unbalanced="0"/>
    <cacheHierarchy uniqueName="[DimOrders].[Delivery Duration]" caption="Delivery Duration" attribute="1" defaultMemberUniqueName="[DimOrders].[Delivery Duration].[All]" allUniqueName="[DimOrders].[Delivery Duration].[All]" dimensionUniqueName="[DimOrders]" displayFolder="" count="0" memberValueDatatype="20" unbalanced="0"/>
    <cacheHierarchy uniqueName="[DimOrders].[C_FirstName]" caption="C_FirstName" attribute="1" defaultMemberUniqueName="[DimOrders].[C_FirstName].[All]" allUniqueName="[DimOrders].[C_FirstName].[All]" dimensionUniqueName="[DimOrders]" displayFolder="" count="0" memberValueDatatype="130" unbalanced="0"/>
    <cacheHierarchy uniqueName="[DimOrders].[C_LastName]" caption="C_LastName" attribute="1" defaultMemberUniqueName="[DimOrders].[C_LastName].[All]" allUniqueName="[DimOrders].[C_LastName].[All]" dimensionUniqueName="[DimOrders]" displayFolder="" count="0" memberValueDatatype="130" unbalanced="0"/>
    <cacheHierarchy uniqueName="[DimOrders].[C_Gender]" caption="C_Gender" attribute="1" defaultMemberUniqueName="[DimOrders].[C_Gender].[All]" allUniqueName="[DimOrders].[C_Gender].[All]" dimensionUniqueName="[DimOrders]" displayFolder="" count="0" memberValueDatatype="130" unbalanced="0"/>
    <cacheHierarchy uniqueName="[DimOrders].[C_Segment]" caption="C_Segment" attribute="1" defaultMemberUniqueName="[DimOrders].[C_Segment].[All]" allUniqueName="[DimOrders].[C_Segment].[All]" dimensionUniqueName="[DimOrders]" displayFolder="" count="0" memberValueDatatype="130" unbalanced="0"/>
    <cacheHierarchy uniqueName="[DimOrders].[OrderDate (Month)]" caption="OrderDate (Month)" attribute="1" defaultMemberUniqueName="[DimOrders].[OrderDate (Month)].[All]" allUniqueName="[DimOrders].[OrderDate (Month)].[All]" dimensionUniqueName="[DimOrders]" displayFolder="" count="2" memberValueDatatype="130" unbalanced="0">
      <fieldsUsage count="2">
        <fieldUsage x="-1"/>
        <fieldUsage x="1"/>
      </fieldsUsage>
    </cacheHierarchy>
    <cacheHierarchy uniqueName="[DimPeople].[RegionID]" caption="RegionID" attribute="1" defaultMemberUniqueName="[DimPeople].[RegionID].[All]" allUniqueName="[DimPeople].[RegionID].[All]" dimensionUniqueName="[DimPeople]" displayFolder="" count="0" memberValueDatatype="20" unbalanced="0"/>
    <cacheHierarchy uniqueName="[DimPeople].[Region]" caption="Region" attribute="1" defaultMemberUniqueName="[DimPeople].[Region].[All]" allUniqueName="[DimPeople].[Region].[All]" dimensionUniqueName="[DimPeople]" displayFolder="" count="2" memberValueDatatype="130" unbalanced="0">
      <fieldsUsage count="2">
        <fieldUsage x="-1"/>
        <fieldUsage x="4"/>
      </fieldsUsage>
    </cacheHierarchy>
    <cacheHierarchy uniqueName="[DimPeople].[RegionalManager]" caption="RegionalManager" attribute="1" defaultMemberUniqueName="[DimPeople].[RegionalManager].[All]" allUniqueName="[DimPeople].[RegionalManager].[All]" dimensionUniqueName="[DimPeople]" displayFolder="" count="0" memberValueDatatype="130" unbalanced="0"/>
    <cacheHierarchy uniqueName="[DimProducts].[ProductID]" caption="ProductID" attribute="1" defaultMemberUniqueName="[DimProducts].[ProductID].[All]" allUniqueName="[DimProducts].[ProductID].[All]" dimensionUniqueName="[DimProducts]" displayFolder="" count="0" memberValueDatatype="130" unbalanced="0"/>
    <cacheHierarchy uniqueName="[DimProducts].[Category]" caption="Category" attribute="1" defaultMemberUniqueName="[DimProducts].[Category].[All]" allUniqueName="[DimProducts].[Category].[All]" dimensionUniqueName="[DimProducts]" displayFolder="" count="2" memberValueDatatype="130" unbalanced="0"/>
    <cacheHierarchy uniqueName="[DimProducts].[Subcategory]" caption="Subcategory" attribute="1" defaultMemberUniqueName="[DimProducts].[Subcategory].[All]" allUniqueName="[DimProducts].[Subcategory].[All]" dimensionUniqueName="[DimProducts]" displayFolder="" count="0" memberValueDatatype="130" unbalanced="0"/>
    <cacheHierarchy uniqueName="[DimProducts].[ProductName]" caption="ProductName" attribute="1" defaultMemberUniqueName="[DimProducts].[ProductName].[All]" allUniqueName="[DimProducts].[ProductName].[All]" dimensionUniqueName="[DimProducts]" displayFolder="" count="0" memberValueDatatype="130" unbalanced="0"/>
    <cacheHierarchy uniqueName="[FactOrderSales].[OrderSalesID]" caption="OrderSalesID" attribute="1" defaultMemberUniqueName="[FactOrderSales].[OrderSalesID].[All]" allUniqueName="[FactOrderSales].[OrderSalesID].[All]" dimensionUniqueName="[FactOrderSales]" displayFolder="" count="0" memberValueDatatype="20" unbalanced="0"/>
    <cacheHierarchy uniqueName="[FactOrderSales].[OrderID]" caption="OrderID" attribute="1" defaultMemberUniqueName="[FactOrderSales].[OrderID].[All]" allUniqueName="[FactOrderSales].[OrderID].[All]" dimensionUniqueName="[FactOrderSales]" displayFolder="" count="0" memberValueDatatype="130" unbalanced="0"/>
    <cacheHierarchy uniqueName="[FactOrderSales].[ProductID]" caption="ProductID" attribute="1" defaultMemberUniqueName="[FactOrderSales].[ProductID].[All]" allUniqueName="[FactOrderSales].[ProductID].[All]" dimensionUniqueName="[FactOrderSales]" displayFolder="" count="0" memberValueDatatype="130" unbalanced="0"/>
    <cacheHierarchy uniqueName="[FactOrderSales].[Sales]" caption="Sales" attribute="1" defaultMemberUniqueName="[FactOrderSales].[Sales].[All]" allUniqueName="[FactOrderSales].[Sales].[All]" dimensionUniqueName="[FactOrderSales]" displayFolder="" count="0" memberValueDatatype="5" unbalanced="0"/>
    <cacheHierarchy uniqueName="[FactOrderSales].[Quantity]" caption="Quantity" attribute="1" defaultMemberUniqueName="[FactOrderSales].[Quantity].[All]" allUniqueName="[FactOrderSales].[Quantity].[All]" dimensionUniqueName="[FactOrderSales]" displayFolder="" count="0" memberValueDatatype="20" unbalanced="0"/>
    <cacheHierarchy uniqueName="[FactOrderSales].[Discount Rate %]" caption="Discount Rate %" attribute="1" defaultMemberUniqueName="[FactOrderSales].[Discount Rate %].[All]" allUniqueName="[FactOrderSales].[Discount Rate %].[All]" dimensionUniqueName="[FactOrderSales]" displayFolder="" count="0" memberValueDatatype="20" unbalanced="0"/>
    <cacheHierarchy uniqueName="[FactOrderSales].[Profit]" caption="Profit" attribute="1" defaultMemberUniqueName="[FactOrderSales].[Profit].[All]" allUniqueName="[FactOrderSales].[Profit].[All]" dimensionUniqueName="[FactOrderSales]" displayFolder="" count="0" memberValueDatatype="5" unbalanced="0"/>
    <cacheHierarchy uniqueName="[FactOrderSales].[RegionID]" caption="RegionID" attribute="1" defaultMemberUniqueName="[FactOrderSales].[RegionID].[All]" allUniqueName="[FactOrderSales].[RegionID].[All]" dimensionUniqueName="[FactOrderSales]" displayFolder="" count="0" memberValueDatatype="20" unbalanced="0"/>
    <cacheHierarchy uniqueName="[FactOrderSales].[WithDiscount]" caption="WithDiscount" attribute="1" defaultMemberUniqueName="[FactOrderSales].[WithDiscount].[All]" allUniqueName="[FactOrderSales].[WithDiscount].[All]" dimensionUniqueName="[FactOrderSales]" displayFolder="" count="0" memberValueDatatype="130" unbalanced="0"/>
    <cacheHierarchy uniqueName="[DimOrders].[OrderDate (Month Index)]" caption="OrderDate (Month Index)" attribute="1" defaultMemberUniqueName="[DimOrders].[OrderDate (Month Index)].[All]" allUniqueName="[DimOrders].[OrderDate (Month Index)].[All]" dimensionUniqueName="[DimOrders]" displayFolder="" count="0" memberValueDatatype="20" unbalanced="0" hidden="1"/>
    <cacheHierarchy uniqueName="[Measures].[Total.Profit]" caption="Total.Profit" measure="1" displayFolder="" measureGroup="FactOrderSales" count="0"/>
    <cacheHierarchy uniqueName="[Measures].[Total.Sales]" caption="Total.Sales" measure="1" displayFolder="" measureGroup="FactOrderSales" count="0" oneField="1">
      <fieldsUsage count="1">
        <fieldUsage x="2"/>
      </fieldsUsage>
    </cacheHierarchy>
    <cacheHierarchy uniqueName="[Measures].[Total.Quantity]" caption="Total.Quantity" measure="1" displayFolder="" measureGroup="FactOrderSales" count="0"/>
    <cacheHierarchy uniqueName="[Measures].[Average Delivery Duration]" caption="Average Delivery Duration" measure="1" displayFolder="" measureGroup="DimOrders" count="0"/>
    <cacheHierarchy uniqueName="[Measures].[__XL_Count DimCustomers]" caption="__XL_Count DimCustomers" measure="1" displayFolder="" measureGroup="DimCustomers" count="0" hidden="1"/>
    <cacheHierarchy uniqueName="[Measures].[__XL_Count DimCustomerDetails]" caption="__XL_Count DimCustomerDetails" measure="1" displayFolder="" measureGroup="DimCustomerDetails" count="0" hidden="1"/>
    <cacheHierarchy uniqueName="[Measures].[__XL_Count DimPeople]" caption="__XL_Count DimPeople" measure="1" displayFolder="" measureGroup="DimPeople" count="0" hidden="1"/>
    <cacheHierarchy uniqueName="[Measures].[__XL_Count DimProducts]" caption="__XL_Count DimProducts" measure="1" displayFolder="" measureGroup="DimProducts" count="0" hidden="1"/>
    <cacheHierarchy uniqueName="[Measures].[__XL_Count FactOrderSales]" caption="__XL_Count FactOrderSales" measure="1" displayFolder="" measureGroup="FactOrderSales" count="0" hidden="1"/>
    <cacheHierarchy uniqueName="[Measures].[__XL_Count DimOrders]" caption="__XL_Count DimOrders" measure="1" displayFolder="" measureGroup="DimOrders" count="0" hidden="1"/>
    <cacheHierarchy uniqueName="[Measures].[__No measures defined]" caption="__No measures defined" measure="1" displayFolder="" count="0" hidden="1"/>
    <cacheHierarchy uniqueName="[Measures].[Count of IsReturned]" caption="Count of IsReturned" measure="1" displayFolder="" measureGroup="DimOrders" count="0" hidden="1">
      <extLst>
        <ext xmlns:x15="http://schemas.microsoft.com/office/spreadsheetml/2010/11/main" uri="{B97F6D7D-B522-45F9-BDA1-12C45D357490}">
          <x15:cacheHierarchy aggregatedColumn="18"/>
        </ext>
      </extLst>
    </cacheHierarchy>
    <cacheHierarchy uniqueName="[Measures].[Count of Order.MonthName]" caption="Count of Order.MonthName" measure="1" displayFolder="" measureGroup="DimOrders" count="0" hidden="1">
      <extLst>
        <ext xmlns:x15="http://schemas.microsoft.com/office/spreadsheetml/2010/11/main" uri="{B97F6D7D-B522-45F9-BDA1-12C45D357490}">
          <x15:cacheHierarchy aggregatedColumn="21"/>
        </ext>
      </extLst>
    </cacheHierarchy>
    <cacheHierarchy uniqueName="[Measures].[Sum of Order.Month]" caption="Sum of Order.Month" measure="1" displayFolder="" measureGroup="DimOrders" count="0" hidden="1">
      <extLst>
        <ext xmlns:x15="http://schemas.microsoft.com/office/spreadsheetml/2010/11/main" uri="{B97F6D7D-B522-45F9-BDA1-12C45D357490}">
          <x15:cacheHierarchy aggregatedColumn="22"/>
        </ext>
      </extLst>
    </cacheHierarchy>
    <cacheHierarchy uniqueName="[Measures].[Count of Order.Month]" caption="Count of Order.Month" measure="1" displayFolder="" measureGroup="DimOrders" count="0" hidden="1">
      <extLst>
        <ext xmlns:x15="http://schemas.microsoft.com/office/spreadsheetml/2010/11/main" uri="{B97F6D7D-B522-45F9-BDA1-12C45D357490}">
          <x15:cacheHierarchy aggregatedColumn="22"/>
        </ext>
      </extLst>
    </cacheHierarchy>
    <cacheHierarchy uniqueName="[Measures].[Count of Order.DayName]" caption="Count of Order.DayName" measure="1" displayFolder="" measureGroup="Dim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FactOrderSales" count="0" hidden="1">
      <extLst>
        <ext xmlns:x15="http://schemas.microsoft.com/office/spreadsheetml/2010/11/main" uri="{B97F6D7D-B522-45F9-BDA1-12C45D357490}">
          <x15:cacheHierarchy aggregatedColumn="41"/>
        </ext>
      </extLst>
    </cacheHierarchy>
    <cacheHierarchy uniqueName="[Measures].[Sum of Profit]" caption="Sum of Profit" measure="1" displayFolder="" measureGroup="FactOrderSales" count="0" hidden="1">
      <extLst>
        <ext xmlns:x15="http://schemas.microsoft.com/office/spreadsheetml/2010/11/main" uri="{B97F6D7D-B522-45F9-BDA1-12C45D357490}">
          <x15:cacheHierarchy aggregatedColumn="44"/>
        </ext>
      </extLst>
    </cacheHierarchy>
    <cacheHierarchy uniqueName="[Measures].[Sum of Delivery Duration]" caption="Sum of Delivery Duration" measure="1" displayFolder="" measureGroup="DimOrders" count="0" hidden="1">
      <extLst>
        <ext xmlns:x15="http://schemas.microsoft.com/office/spreadsheetml/2010/11/main" uri="{B97F6D7D-B522-45F9-BDA1-12C45D357490}">
          <x15:cacheHierarchy aggregatedColumn="25"/>
        </ext>
      </extLst>
    </cacheHierarchy>
    <cacheHierarchy uniqueName="[Measures].[Count of Gender]" caption="Count of Gender" measure="1" displayFolder="" measureGroup="DimCustomers" count="0" hidden="1">
      <extLst>
        <ext xmlns:x15="http://schemas.microsoft.com/office/spreadsheetml/2010/11/main" uri="{B97F6D7D-B522-45F9-BDA1-12C45D357490}">
          <x15:cacheHierarchy aggregatedColumn="9"/>
        </ext>
      </extLst>
    </cacheHierarchy>
    <cacheHierarchy uniqueName="[Measures].[Count of Subcategory]" caption="Count of Subcategory" measure="1" displayFolder="" measureGroup="DimProducts"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FactOrderSales" count="0" hidden="1">
      <extLst>
        <ext xmlns:x15="http://schemas.microsoft.com/office/spreadsheetml/2010/11/main" uri="{B97F6D7D-B522-45F9-BDA1-12C45D357490}">
          <x15:cacheHierarchy aggregatedColumn="42"/>
        </ext>
      </extLst>
    </cacheHierarchy>
    <cacheHierarchy uniqueName="[Measures].[Count of Segment]" caption="Count of Segment" measure="1" displayFolder="" measureGroup="DimCustomers" count="0" hidden="1">
      <extLst>
        <ext xmlns:x15="http://schemas.microsoft.com/office/spreadsheetml/2010/11/main" uri="{B97F6D7D-B522-45F9-BDA1-12C45D357490}">
          <x15:cacheHierarchy aggregatedColumn="10"/>
        </ext>
      </extLst>
    </cacheHierarchy>
    <cacheHierarchy uniqueName="[Measures].[Sum of Discount Rate %]" caption="Sum of Discount Rate %" measure="1" displayFolder="" measureGroup="FactOrderSales" count="0" hidden="1">
      <extLst>
        <ext xmlns:x15="http://schemas.microsoft.com/office/spreadsheetml/2010/11/main" uri="{B97F6D7D-B522-45F9-BDA1-12C45D357490}">
          <x15:cacheHierarchy aggregatedColumn="43"/>
        </ext>
      </extLst>
    </cacheHierarchy>
    <cacheHierarchy uniqueName="[Measures].[Count of Discount Rate %]" caption="Count of Discount Rate %" measure="1" displayFolder="" measureGroup="FactOrderSales" count="0" hidden="1">
      <extLst>
        <ext xmlns:x15="http://schemas.microsoft.com/office/spreadsheetml/2010/11/main" uri="{B97F6D7D-B522-45F9-BDA1-12C45D357490}">
          <x15:cacheHierarchy aggregatedColumn="43"/>
        </ext>
      </extLst>
    </cacheHierarchy>
    <cacheHierarchy uniqueName="[Measures].[Count of WithDiscount]" caption="Count of WithDiscount" measure="1" displayFolder="" measureGroup="FactOrderSales" count="0" hidden="1">
      <extLst>
        <ext xmlns:x15="http://schemas.microsoft.com/office/spreadsheetml/2010/11/main" uri="{B97F6D7D-B522-45F9-BDA1-12C45D357490}">
          <x15:cacheHierarchy aggregatedColumn="46"/>
        </ext>
      </extLst>
    </cacheHierarchy>
    <cacheHierarchy uniqueName="[Measures].[Sum of CustomerDetailsID]" caption="Sum of CustomerDetailsID" measure="1" displayFolder="" measureGroup="DimOrders" count="0" hidden="1">
      <extLst>
        <ext xmlns:x15="http://schemas.microsoft.com/office/spreadsheetml/2010/11/main" uri="{B97F6D7D-B522-45F9-BDA1-12C45D357490}">
          <x15:cacheHierarchy aggregatedColumn="17"/>
        </ext>
      </extLst>
    </cacheHierarchy>
    <cacheHierarchy uniqueName="[Measures].[Average of Delivery Duration]" caption="Average of Delivery Duration" measure="1" displayFolder="" measureGroup="DimOrders" count="0" hidden="1">
      <extLst>
        <ext xmlns:x15="http://schemas.microsoft.com/office/spreadsheetml/2010/11/main" uri="{B97F6D7D-B522-45F9-BDA1-12C45D357490}">
          <x15:cacheHierarchy aggregatedColumn="25"/>
        </ext>
      </extLst>
    </cacheHierarchy>
    <cacheHierarchy uniqueName="[Measures].[Count of Region]" caption="Count of Region" measure="1" displayFolder="" measureGroup="DimPeople" count="0" hidden="1">
      <extLst>
        <ext xmlns:x15="http://schemas.microsoft.com/office/spreadsheetml/2010/11/main" uri="{B97F6D7D-B522-45F9-BDA1-12C45D357490}">
          <x15:cacheHierarchy aggregatedColumn="32"/>
        </ext>
      </extLst>
    </cacheHierarchy>
    <cacheHierarchy uniqueName="[Measures].[Count of OrderID]" caption="Count of OrderID" measure="1" displayFolder="" measureGroup="DimOrders" count="0" hidden="1">
      <extLst>
        <ext xmlns:x15="http://schemas.microsoft.com/office/spreadsheetml/2010/11/main" uri="{B97F6D7D-B522-45F9-BDA1-12C45D357490}">
          <x15:cacheHierarchy aggregatedColumn="11"/>
        </ext>
      </extLst>
    </cacheHierarchy>
    <cacheHierarchy uniqueName="[Measures].[Distinct Count of OrderID]" caption="Distinct Count of OrderID" measure="1" displayFolder="" measureGroup="DimOrders" count="0" hidden="1">
      <extLst>
        <ext xmlns:x15="http://schemas.microsoft.com/office/spreadsheetml/2010/11/main" uri="{B97F6D7D-B522-45F9-BDA1-12C45D357490}">
          <x15:cacheHierarchy aggregatedColumn="11"/>
        </ext>
      </extLst>
    </cacheHierarchy>
    <cacheHierarchy uniqueName="[Measures].[Count of CustomerID]" caption="Count of CustomerID" measure="1" displayFolder="" measureGroup="DimCustomers" count="0" hidden="1">
      <extLst>
        <ext xmlns:x15="http://schemas.microsoft.com/office/spreadsheetml/2010/11/main" uri="{B97F6D7D-B522-45F9-BDA1-12C45D357490}">
          <x15:cacheHierarchy aggregatedColumn="6"/>
        </ext>
      </extLst>
    </cacheHierarchy>
    <cacheHierarchy uniqueName="[Measures].[Count of CustomerDetailsID]" caption="Count of CustomerDetailsID" measure="1" displayFolder="" measureGroup="DimOrders" count="0" hidden="1">
      <extLst>
        <ext xmlns:x15="http://schemas.microsoft.com/office/spreadsheetml/2010/11/main" uri="{B97F6D7D-B522-45F9-BDA1-12C45D357490}">
          <x15:cacheHierarchy aggregatedColumn="17"/>
        </ext>
      </extLst>
    </cacheHierarchy>
    <cacheHierarchy uniqueName="[Measures].[Distinct Count of CustomerDetailsID]" caption="Distinct Count of CustomerDetailsID" measure="1" displayFolder="" measureGroup="DimOrders" count="0" hidden="1">
      <extLst>
        <ext xmlns:x15="http://schemas.microsoft.com/office/spreadsheetml/2010/11/main" uri="{B97F6D7D-B522-45F9-BDA1-12C45D357490}">
          <x15:cacheHierarchy aggregatedColumn="17"/>
        </ext>
      </extLst>
    </cacheHierarchy>
    <cacheHierarchy uniqueName="[Measures].[Sum of Order.Year]" caption="Sum of Order.Year" measure="1" displayFolder="" measureGroup="DimOrders" count="0" hidden="1">
      <extLst>
        <ext xmlns:x15="http://schemas.microsoft.com/office/spreadsheetml/2010/11/main" uri="{B97F6D7D-B522-45F9-BDA1-12C45D357490}">
          <x15:cacheHierarchy aggregatedColumn="20"/>
        </ext>
      </extLst>
    </cacheHierarchy>
    <cacheHierarchy uniqueName="[Measures].[Count of Order.Year]" caption="Count of Order.Year" measure="1" displayFolder="" measureGroup="DimOrders" count="0" hidden="1">
      <extLst>
        <ext xmlns:x15="http://schemas.microsoft.com/office/spreadsheetml/2010/11/main" uri="{B97F6D7D-B522-45F9-BDA1-12C45D357490}">
          <x15:cacheHierarchy aggregatedColumn="20"/>
        </ext>
      </extLst>
    </cacheHierarchy>
    <cacheHierarchy uniqueName="[Measures].[Sum of RegionID]" caption="Sum of RegionID" measure="1" displayFolder="" measureGroup="DimOrders" count="0" hidden="1">
      <extLst>
        <ext xmlns:x15="http://schemas.microsoft.com/office/spreadsheetml/2010/11/main" uri="{B97F6D7D-B522-45F9-BDA1-12C45D357490}">
          <x15:cacheHierarchy aggregatedColumn="19"/>
        </ext>
      </extLst>
    </cacheHierarchy>
    <cacheHierarchy uniqueName="[Measures].[Count of RegionID]" caption="Count of RegionID" measure="1" displayFolder="" measureGroup="DimOrders" count="0" hidden="1">
      <extLst>
        <ext xmlns:x15="http://schemas.microsoft.com/office/spreadsheetml/2010/11/main" uri="{B97F6D7D-B522-45F9-BDA1-12C45D357490}">
          <x15:cacheHierarchy aggregatedColumn="19"/>
        </ext>
      </extLst>
    </cacheHierarchy>
    <cacheHierarchy uniqueName="[Measures].[Distinct Count of RegionID]" caption="Distinct Count of RegionID" measure="1" displayFolder="" measureGroup="DimOrders" count="0" hidden="1">
      <extLst>
        <ext xmlns:x15="http://schemas.microsoft.com/office/spreadsheetml/2010/11/main" uri="{B97F6D7D-B522-45F9-BDA1-12C45D357490}">
          <x15:cacheHierarchy aggregatedColumn="19"/>
        </ext>
      </extLst>
    </cacheHierarchy>
    <cacheHierarchy uniqueName="[Measures].[Sum of OrderSalesID]" caption="Sum of OrderSalesID" measure="1" displayFolder="" measureGroup="FactOrderSales" count="0" hidden="1">
      <extLst>
        <ext xmlns:x15="http://schemas.microsoft.com/office/spreadsheetml/2010/11/main" uri="{B97F6D7D-B522-45F9-BDA1-12C45D357490}">
          <x15:cacheHierarchy aggregatedColumn="38"/>
        </ext>
      </extLst>
    </cacheHierarchy>
    <cacheHierarchy uniqueName="[Measures].[Count of OrderSalesID]" caption="Count of OrderSalesID" measure="1" displayFolder="" measureGroup="FactOrderSales" count="0" hidden="1">
      <extLst>
        <ext xmlns:x15="http://schemas.microsoft.com/office/spreadsheetml/2010/11/main" uri="{B97F6D7D-B522-45F9-BDA1-12C45D357490}">
          <x15:cacheHierarchy aggregatedColumn="38"/>
        </ext>
      </extLst>
    </cacheHierarchy>
    <cacheHierarchy uniqueName="[Measures].[Count of OrderID 2]" caption="Count of OrderID 2" measure="1" displayFolder="" measureGroup="FactOrderSales" count="0" hidden="1">
      <extLst>
        <ext xmlns:x15="http://schemas.microsoft.com/office/spreadsheetml/2010/11/main" uri="{B97F6D7D-B522-45F9-BDA1-12C45D357490}">
          <x15:cacheHierarchy aggregatedColumn="39"/>
        </ext>
      </extLst>
    </cacheHierarchy>
    <cacheHierarchy uniqueName="[Measures].[Count of FirstName]" caption="Count of FirstName" measure="1" displayFolder="" measureGroup="DimCustomers" count="0" hidden="1">
      <extLst>
        <ext xmlns:x15="http://schemas.microsoft.com/office/spreadsheetml/2010/11/main" uri="{B97F6D7D-B522-45F9-BDA1-12C45D357490}">
          <x15:cacheHierarchy aggregatedColumn="7"/>
        </ext>
      </extLst>
    </cacheHierarchy>
    <cacheHierarchy uniqueName="[Measures].[Distinct Count of FirstName]" caption="Distinct Count of FirstName" measure="1" displayFolder="" measureGroup="DimCustomers" count="0" hidden="1">
      <extLst>
        <ext xmlns:x15="http://schemas.microsoft.com/office/spreadsheetml/2010/11/main" uri="{B97F6D7D-B522-45F9-BDA1-12C45D357490}">
          <x15:cacheHierarchy aggregatedColumn="7"/>
        </ext>
      </extLst>
    </cacheHierarchy>
    <cacheHierarchy uniqueName="[Measures].[Distinct Count of OrderID 2]" caption="Distinct Count of OrderID 2" measure="1" displayFolder="" measureGroup="FactOrderSales" count="0" hidden="1">
      <extLst>
        <ext xmlns:x15="http://schemas.microsoft.com/office/spreadsheetml/2010/11/main" uri="{B97F6D7D-B522-45F9-BDA1-12C45D357490}">
          <x15:cacheHierarchy aggregatedColumn="39"/>
        </ext>
      </extLst>
    </cacheHierarchy>
    <cacheHierarchy uniqueName="[Measures].[Count of C_Gender]" caption="Count of C_Gender" measure="1" displayFolder="" measureGroup="DimOrders" count="0" hidden="1">
      <extLst>
        <ext xmlns:x15="http://schemas.microsoft.com/office/spreadsheetml/2010/11/main" uri="{B97F6D7D-B522-45F9-BDA1-12C45D357490}">
          <x15:cacheHierarchy aggregatedColumn="28"/>
        </ext>
      </extLst>
    </cacheHierarchy>
    <cacheHierarchy uniqueName="[Measures].[Distinct Count of C_Gender]" caption="Distinct Count of C_Gender" measure="1" displayFolder="" measureGroup="DimOrders" count="0" hidden="1">
      <extLst>
        <ext xmlns:x15="http://schemas.microsoft.com/office/spreadsheetml/2010/11/main" uri="{B97F6D7D-B522-45F9-BDA1-12C45D357490}">
          <x15:cacheHierarchy aggregatedColumn="28"/>
        </ext>
      </extLst>
    </cacheHierarchy>
    <cacheHierarchy uniqueName="[Measures].[Count of CustomerID 2]" caption="Count of CustomerID 2" measure="1" displayFolder="" measureGroup="DimOrders" count="0" hidden="1">
      <extLst>
        <ext xmlns:x15="http://schemas.microsoft.com/office/spreadsheetml/2010/11/main" uri="{B97F6D7D-B522-45F9-BDA1-12C45D357490}">
          <x15:cacheHierarchy aggregatedColumn="15"/>
        </ext>
      </extLst>
    </cacheHierarchy>
    <cacheHierarchy uniqueName="[Measures].[Distinct Count of CustomerID]" caption="Distinct Count of CustomerID" measure="1" displayFolder="" measureGroup="DimOrders" count="0" hidden="1">
      <extLst>
        <ext xmlns:x15="http://schemas.microsoft.com/office/spreadsheetml/2010/11/main" uri="{B97F6D7D-B522-45F9-BDA1-12C45D357490}">
          <x15:cacheHierarchy aggregatedColumn="15"/>
        </ext>
      </extLst>
    </cacheHierarchy>
    <cacheHierarchy uniqueName="[Measures].[Count of ShipMode]" caption="Count of ShipMode" measure="1" displayFolder="" measureGroup="DimOrders" count="0" hidden="1">
      <extLst>
        <ext xmlns:x15="http://schemas.microsoft.com/office/spreadsheetml/2010/11/main" uri="{B97F6D7D-B522-45F9-BDA1-12C45D357490}">
          <x15:cacheHierarchy aggregatedColumn="14"/>
        </ext>
      </extLst>
    </cacheHierarchy>
    <cacheHierarchy uniqueName="[Measures].[Count of C_Segment]" caption="Count of C_Segment" measure="1" displayFolder="" measureGroup="DimOrders" count="0" hidden="1">
      <extLst>
        <ext xmlns:x15="http://schemas.microsoft.com/office/spreadsheetml/2010/11/main" uri="{B97F6D7D-B522-45F9-BDA1-12C45D357490}">
          <x15:cacheHierarchy aggregatedColumn="29"/>
        </ext>
      </extLst>
    </cacheHierarchy>
  </cacheHierarchies>
  <kpis count="0"/>
  <dimensions count="7">
    <dimension name="DimCustomerDetails" uniqueName="[DimCustomerDetails]" caption="DimCustomerDetails"/>
    <dimension name="DimCustomers" uniqueName="[DimCustomers]" caption="DimCustomers"/>
    <dimension name="DimOrders" uniqueName="[DimOrders]" caption="DimOrders"/>
    <dimension name="DimPeople" uniqueName="[DimPeople]" caption="DimPeople"/>
    <dimension name="DimProducts" uniqueName="[DimProducts]" caption="DimProducts"/>
    <dimension name="FactOrderSales" uniqueName="[FactOrderSales]" caption="FactOrderSales"/>
    <dimension measure="1" name="Measures" uniqueName="[Measures]" caption="Measures"/>
  </dimensions>
  <measureGroups count="6">
    <measureGroup name="DimCustomerDetails" caption="DimCustomerDetails"/>
    <measureGroup name="DimCustomers" caption="DimCustomers"/>
    <measureGroup name="DimOrders" caption="DimOrders"/>
    <measureGroup name="DimPeople" caption="DimPeople"/>
    <measureGroup name="DimProducts" caption="DimProducts"/>
    <measureGroup name="FactOrderSales" caption="FactOrderSales"/>
  </measureGroups>
  <maps count="15">
    <map measureGroup="0" dimension="0"/>
    <map measureGroup="1" dimension="1"/>
    <map measureGroup="2" dimension="0"/>
    <map measureGroup="2" dimension="1"/>
    <map measureGroup="2" dimension="2"/>
    <map measureGroup="2" dimension="3"/>
    <map measureGroup="2" dimension="4"/>
    <map measureGroup="3" dimension="3"/>
    <map measureGroup="4" dimension="4"/>
    <map measureGroup="5" dimension="0"/>
    <map measureGroup="5" dimension="1"/>
    <map measureGroup="5" dimension="2"/>
    <map measureGroup="5" dimension="3"/>
    <map measureGroup="5"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ONA" refreshedDate="45231.670191550926" backgroundQuery="1" createdVersion="8" refreshedVersion="8" minRefreshableVersion="3" recordCount="0" supportSubquery="1" supportAdvancedDrill="1" xr:uid="{814615EC-95D3-49DF-A55D-81A1A92B708B}">
  <cacheSource type="external" connectionId="7"/>
  <cacheFields count="2">
    <cacheField name="[Measures].[Total.Profit]" caption="Total.Profit" numFmtId="0" hierarchy="48" level="32767"/>
    <cacheField name="[DimPeople].[Region].[Region]" caption="Region" numFmtId="0" hierarchy="32" level="1">
      <sharedItems count="4">
        <s v="Central"/>
        <s v="East"/>
        <s v="South"/>
        <s v="West"/>
      </sharedItems>
    </cacheField>
  </cacheFields>
  <cacheHierarchies count="99">
    <cacheHierarchy uniqueName="[DimCustomerDetails].[CustomerDetailsID]" caption="CustomerDetailsID" attribute="1" defaultMemberUniqueName="[DimCustomerDetails].[CustomerDetailsID].[All]" allUniqueName="[DimCustomerDetails].[CustomerDetailsID].[All]" dimensionUniqueName="[DimCustomerDetails]" displayFolder="" count="0" memberValueDatatype="20" unbalanced="0"/>
    <cacheHierarchy uniqueName="[DimCustomerDetails].[CustomerID]" caption="CustomerID" attribute="1" defaultMemberUniqueName="[DimCustomerDetails].[CustomerID].[All]" allUniqueName="[DimCustomerDetails].[CustomerID].[All]" dimensionUniqueName="[DimCustomerDetails]" displayFolder="" count="0" memberValueDatatype="130" unbalanced="0"/>
    <cacheHierarchy uniqueName="[DimCustomerDetails].[Country]" caption="Country" attribute="1" defaultMemberUniqueName="[DimCustomerDetails].[Country].[All]" allUniqueName="[DimCustomerDetails].[Country].[All]" dimensionUniqueName="[DimCustomerDetails]" displayFolder="" count="0" memberValueDatatype="130" unbalanced="0"/>
    <cacheHierarchy uniqueName="[DimCustomerDetails].[City]" caption="City" attribute="1" defaultMemberUniqueName="[DimCustomerDetails].[City].[All]" allUniqueName="[DimCustomerDetails].[City].[All]" dimensionUniqueName="[DimCustomerDetails]" displayFolder="" count="0" memberValueDatatype="130" unbalanced="0"/>
    <cacheHierarchy uniqueName="[DimCustomerDetails].[State]" caption="State" attribute="1" defaultMemberUniqueName="[DimCustomerDetails].[State].[All]" allUniqueName="[DimCustomerDetails].[State].[All]" dimensionUniqueName="[DimCustomerDetails]" displayFolder="" count="0" memberValueDatatype="130" unbalanced="0"/>
    <cacheHierarchy uniqueName="[DimCustomerDetails].[RegionID]" caption="RegionID" attribute="1" defaultMemberUniqueName="[DimCustomerDetails].[RegionID].[All]" allUniqueName="[DimCustomerDetails].[RegionID].[All]" dimensionUniqueName="[DimCustomerDetails]" displayFolder="" count="0" memberValueDatatype="20" unbalanced="0"/>
    <cacheHierarchy uniqueName="[DimCustomers].[CustomerID]" caption="CustomerID" attribute="1" defaultMemberUniqueName="[DimCustomers].[CustomerID].[All]" allUniqueName="[DimCustomers].[CustomerID].[All]" dimensionUniqueName="[DimCustomers]" displayFolder="" count="0" memberValueDatatype="130" unbalanced="0"/>
    <cacheHierarchy uniqueName="[DimCustomers].[FirstName]" caption="FirstName" attribute="1" defaultMemberUniqueName="[DimCustomers].[FirstName].[All]" allUniqueName="[DimCustomers].[FirstName].[All]" dimensionUniqueName="[DimCustomers]" displayFolder="" count="0" memberValueDatatype="130" unbalanced="0"/>
    <cacheHierarchy uniqueName="[DimCustomers].[LastName]" caption="LastName" attribute="1" defaultMemberUniqueName="[DimCustomers].[LastName].[All]" allUniqueName="[DimCustomers].[LastName].[All]" dimensionUniqueName="[DimCustomers]" displayFolder="" count="0" memberValueDatatype="130" unbalanced="0"/>
    <cacheHierarchy uniqueName="[DimCustomers].[Gender]" caption="Gender" attribute="1" defaultMemberUniqueName="[DimCustomers].[Gender].[All]" allUniqueName="[DimCustomers].[Gender].[All]" dimensionUniqueName="[DimCustomers]" displayFolder="" count="0" memberValueDatatype="130" unbalanced="0"/>
    <cacheHierarchy uniqueName="[DimCustomers].[Segment]" caption="Segment" attribute="1" defaultMemberUniqueName="[DimCustomers].[Segment].[All]" allUniqueName="[DimCustomers].[Segment].[All]" dimensionUniqueName="[DimCustomers]" displayFolder="" count="0" memberValueDatatype="130" unbalanced="0"/>
    <cacheHierarchy uniqueName="[DimOrders].[OrderID]" caption="OrderID" attribute="1" defaultMemberUniqueName="[DimOrders].[OrderID].[All]" allUniqueName="[DimOrders].[OrderID].[All]" dimensionUniqueName="[DimOrders]" displayFolder="" count="0" memberValueDatatype="130" unbalanced="0"/>
    <cacheHierarchy uniqueName="[DimOrders].[OrderDate]" caption="OrderDate" attribute="1" time="1" defaultMemberUniqueName="[DimOrders].[OrderDate].[All]" allUniqueName="[DimOrders].[OrderDate].[All]" dimensionUniqueName="[DimOrders]" displayFolder="" count="0" memberValueDatatype="7" unbalanced="0"/>
    <cacheHierarchy uniqueName="[DimOrders].[ShipDate]" caption="ShipDate" attribute="1" time="1" defaultMemberUniqueName="[DimOrders].[ShipDate].[All]" allUniqueName="[DimOrders].[ShipDate].[All]" dimensionUniqueName="[DimOrders]" displayFolder="" count="0" memberValueDatatype="7" unbalanced="0"/>
    <cacheHierarchy uniqueName="[DimOrders].[ShipMode]" caption="ShipMode" attribute="1" defaultMemberUniqueName="[DimOrders].[ShipMode].[All]" allUniqueName="[DimOrders].[ShipMode].[All]" dimensionUniqueName="[DimOrders]" displayFolder="" count="0" memberValueDatatype="130" unbalanced="0"/>
    <cacheHierarchy uniqueName="[DimOrders].[CustomerID]" caption="CustomerID" attribute="1" defaultMemberUniqueName="[DimOrders].[CustomerID].[All]" allUniqueName="[DimOrders].[CustomerID].[All]" dimensionUniqueName="[DimOrders]" displayFolder="" count="0" memberValueDatatype="130" unbalanced="0"/>
    <cacheHierarchy uniqueName="[DimOrders].[ProductID]" caption="ProductID" attribute="1" defaultMemberUniqueName="[DimOrders].[ProductID].[All]" allUniqueName="[DimOrders].[ProductID].[All]" dimensionUniqueName="[DimOrders]" displayFolder="" count="0" memberValueDatatype="130" unbalanced="0"/>
    <cacheHierarchy uniqueName="[DimOrders].[CustomerDetailsID]" caption="CustomerDetailsID" attribute="1" defaultMemberUniqueName="[DimOrders].[CustomerDetailsID].[All]" allUniqueName="[DimOrders].[CustomerDetailsID].[All]" dimensionUniqueName="[DimOrders]" displayFolder="" count="0" memberValueDatatype="20" unbalanced="0"/>
    <cacheHierarchy uniqueName="[DimOrders].[IsReturned]" caption="IsReturned" attribute="1" defaultMemberUniqueName="[DimOrders].[IsReturned].[All]" allUniqueName="[DimOrders].[IsReturned].[All]" dimensionUniqueName="[DimOrders]" displayFolder="" count="0" memberValueDatatype="130" unbalanced="0"/>
    <cacheHierarchy uniqueName="[DimOrders].[RegionID]" caption="RegionID" attribute="1" defaultMemberUniqueName="[DimOrders].[RegionID].[All]" allUniqueName="[DimOrders].[RegionID].[All]" dimensionUniqueName="[DimOrders]" displayFolder="" count="0" memberValueDatatype="20" unbalanced="0"/>
    <cacheHierarchy uniqueName="[DimOrders].[Order.Year]" caption="Order.Year" attribute="1" defaultMemberUniqueName="[DimOrders].[Order.Year].[All]" allUniqueName="[DimOrders].[Order.Year].[All]" dimensionUniqueName="[DimOrders]" displayFolder="" count="2" memberValueDatatype="20" unbalanced="0"/>
    <cacheHierarchy uniqueName="[DimOrders].[Order.MonthName]" caption="Order.MonthName" attribute="1" defaultMemberUniqueName="[DimOrders].[Order.MonthName].[All]" allUniqueName="[DimOrders].[Order.MonthName].[All]" dimensionUniqueName="[DimOrders]" displayFolder="" count="0" memberValueDatatype="130" unbalanced="0"/>
    <cacheHierarchy uniqueName="[DimOrders].[Order.Month]" caption="Order.Month" attribute="1" defaultMemberUniqueName="[DimOrders].[Order.Month].[All]" allUniqueName="[DimOrders].[Order.Month].[All]" dimensionUniqueName="[DimOrders]" displayFolder="" count="0" memberValueDatatype="20" unbalanced="0"/>
    <cacheHierarchy uniqueName="[DimOrders].[Order.DayName]" caption="Order.DayName" attribute="1" defaultMemberUniqueName="[DimOrders].[Order.DayName].[All]" allUniqueName="[DimOrders].[Order.DayName].[All]" dimensionUniqueName="[DimOrders]" displayFolder="" count="0" memberValueDatatype="130" unbalanced="0"/>
    <cacheHierarchy uniqueName="[DimOrders].[Order.Day]" caption="Order.Day" attribute="1" defaultMemberUniqueName="[DimOrders].[Order.Day].[All]" allUniqueName="[DimOrders].[Order.Day].[All]" dimensionUniqueName="[DimOrders]" displayFolder="" count="0" memberValueDatatype="20" unbalanced="0"/>
    <cacheHierarchy uniqueName="[DimOrders].[Delivery Duration]" caption="Delivery Duration" attribute="1" defaultMemberUniqueName="[DimOrders].[Delivery Duration].[All]" allUniqueName="[DimOrders].[Delivery Duration].[All]" dimensionUniqueName="[DimOrders]" displayFolder="" count="0" memberValueDatatype="20" unbalanced="0"/>
    <cacheHierarchy uniqueName="[DimOrders].[C_FirstName]" caption="C_FirstName" attribute="1" defaultMemberUniqueName="[DimOrders].[C_FirstName].[All]" allUniqueName="[DimOrders].[C_FirstName].[All]" dimensionUniqueName="[DimOrders]" displayFolder="" count="0" memberValueDatatype="130" unbalanced="0"/>
    <cacheHierarchy uniqueName="[DimOrders].[C_LastName]" caption="C_LastName" attribute="1" defaultMemberUniqueName="[DimOrders].[C_LastName].[All]" allUniqueName="[DimOrders].[C_LastName].[All]" dimensionUniqueName="[DimOrders]" displayFolder="" count="0" memberValueDatatype="130" unbalanced="0"/>
    <cacheHierarchy uniqueName="[DimOrders].[C_Gender]" caption="C_Gender" attribute="1" defaultMemberUniqueName="[DimOrders].[C_Gender].[All]" allUniqueName="[DimOrders].[C_Gender].[All]" dimensionUniqueName="[DimOrders]" displayFolder="" count="0" memberValueDatatype="130" unbalanced="0"/>
    <cacheHierarchy uniqueName="[DimOrders].[C_Segment]" caption="C_Segment" attribute="1" defaultMemberUniqueName="[DimOrders].[C_Segment].[All]" allUniqueName="[DimOrders].[C_Segment].[All]" dimensionUniqueName="[DimOrders]" displayFolder="" count="0" memberValueDatatype="130" unbalanced="0"/>
    <cacheHierarchy uniqueName="[DimOrders].[OrderDate (Month)]" caption="OrderDate (Month)" attribute="1" defaultMemberUniqueName="[DimOrders].[OrderDate (Month)].[All]" allUniqueName="[DimOrders].[OrderDate (Month)].[All]" dimensionUniqueName="[DimOrders]" displayFolder="" count="0" memberValueDatatype="130" unbalanced="0"/>
    <cacheHierarchy uniqueName="[DimPeople].[RegionID]" caption="RegionID" attribute="1" defaultMemberUniqueName="[DimPeople].[RegionID].[All]" allUniqueName="[DimPeople].[RegionID].[All]" dimensionUniqueName="[DimPeople]" displayFolder="" count="0" memberValueDatatype="20" unbalanced="0"/>
    <cacheHierarchy uniqueName="[DimPeople].[Region]" caption="Region" attribute="1" defaultMemberUniqueName="[DimPeople].[Region].[All]" allUniqueName="[DimPeople].[Region].[All]" dimensionUniqueName="[DimPeople]" displayFolder="" count="2" memberValueDatatype="130" unbalanced="0">
      <fieldsUsage count="2">
        <fieldUsage x="-1"/>
        <fieldUsage x="1"/>
      </fieldsUsage>
    </cacheHierarchy>
    <cacheHierarchy uniqueName="[DimPeople].[RegionalManager]" caption="RegionalManager" attribute="1" defaultMemberUniqueName="[DimPeople].[RegionalManager].[All]" allUniqueName="[DimPeople].[RegionalManager].[All]" dimensionUniqueName="[DimPeople]" displayFolder="" count="0" memberValueDatatype="130" unbalanced="0"/>
    <cacheHierarchy uniqueName="[DimProducts].[ProductID]" caption="ProductID" attribute="1" defaultMemberUniqueName="[DimProducts].[ProductID].[All]" allUniqueName="[DimProducts].[ProductID].[All]" dimensionUniqueName="[DimProducts]" displayFolder="" count="0" memberValueDatatype="130" unbalanced="0"/>
    <cacheHierarchy uniqueName="[DimProducts].[Category]" caption="Category" attribute="1" defaultMemberUniqueName="[DimProducts].[Category].[All]" allUniqueName="[DimProducts].[Category].[All]" dimensionUniqueName="[DimProducts]" displayFolder="" count="2" memberValueDatatype="130" unbalanced="0"/>
    <cacheHierarchy uniqueName="[DimProducts].[Subcategory]" caption="Subcategory" attribute="1" defaultMemberUniqueName="[DimProducts].[Subcategory].[All]" allUniqueName="[DimProducts].[Subcategory].[All]" dimensionUniqueName="[DimProducts]" displayFolder="" count="0" memberValueDatatype="130" unbalanced="0"/>
    <cacheHierarchy uniqueName="[DimProducts].[ProductName]" caption="ProductName" attribute="1" defaultMemberUniqueName="[DimProducts].[ProductName].[All]" allUniqueName="[DimProducts].[ProductName].[All]" dimensionUniqueName="[DimProducts]" displayFolder="" count="0" memberValueDatatype="130" unbalanced="0"/>
    <cacheHierarchy uniqueName="[FactOrderSales].[OrderSalesID]" caption="OrderSalesID" attribute="1" defaultMemberUniqueName="[FactOrderSales].[OrderSalesID].[All]" allUniqueName="[FactOrderSales].[OrderSalesID].[All]" dimensionUniqueName="[FactOrderSales]" displayFolder="" count="0" memberValueDatatype="20" unbalanced="0"/>
    <cacheHierarchy uniqueName="[FactOrderSales].[OrderID]" caption="OrderID" attribute="1" defaultMemberUniqueName="[FactOrderSales].[OrderID].[All]" allUniqueName="[FactOrderSales].[OrderID].[All]" dimensionUniqueName="[FactOrderSales]" displayFolder="" count="0" memberValueDatatype="130" unbalanced="0"/>
    <cacheHierarchy uniqueName="[FactOrderSales].[ProductID]" caption="ProductID" attribute="1" defaultMemberUniqueName="[FactOrderSales].[ProductID].[All]" allUniqueName="[FactOrderSales].[ProductID].[All]" dimensionUniqueName="[FactOrderSales]" displayFolder="" count="0" memberValueDatatype="130" unbalanced="0"/>
    <cacheHierarchy uniqueName="[FactOrderSales].[Sales]" caption="Sales" attribute="1" defaultMemberUniqueName="[FactOrderSales].[Sales].[All]" allUniqueName="[FactOrderSales].[Sales].[All]" dimensionUniqueName="[FactOrderSales]" displayFolder="" count="0" memberValueDatatype="5" unbalanced="0"/>
    <cacheHierarchy uniqueName="[FactOrderSales].[Quantity]" caption="Quantity" attribute="1" defaultMemberUniqueName="[FactOrderSales].[Quantity].[All]" allUniqueName="[FactOrderSales].[Quantity].[All]" dimensionUniqueName="[FactOrderSales]" displayFolder="" count="0" memberValueDatatype="20" unbalanced="0"/>
    <cacheHierarchy uniqueName="[FactOrderSales].[Discount Rate %]" caption="Discount Rate %" attribute="1" defaultMemberUniqueName="[FactOrderSales].[Discount Rate %].[All]" allUniqueName="[FactOrderSales].[Discount Rate %].[All]" dimensionUniqueName="[FactOrderSales]" displayFolder="" count="0" memberValueDatatype="20" unbalanced="0"/>
    <cacheHierarchy uniqueName="[FactOrderSales].[Profit]" caption="Profit" attribute="1" defaultMemberUniqueName="[FactOrderSales].[Profit].[All]" allUniqueName="[FactOrderSales].[Profit].[All]" dimensionUniqueName="[FactOrderSales]" displayFolder="" count="0" memberValueDatatype="5" unbalanced="0"/>
    <cacheHierarchy uniqueName="[FactOrderSales].[RegionID]" caption="RegionID" attribute="1" defaultMemberUniqueName="[FactOrderSales].[RegionID].[All]" allUniqueName="[FactOrderSales].[RegionID].[All]" dimensionUniqueName="[FactOrderSales]" displayFolder="" count="0" memberValueDatatype="20" unbalanced="0"/>
    <cacheHierarchy uniqueName="[FactOrderSales].[WithDiscount]" caption="WithDiscount" attribute="1" defaultMemberUniqueName="[FactOrderSales].[WithDiscount].[All]" allUniqueName="[FactOrderSales].[WithDiscount].[All]" dimensionUniqueName="[FactOrderSales]" displayFolder="" count="0" memberValueDatatype="130" unbalanced="0"/>
    <cacheHierarchy uniqueName="[DimOrders].[OrderDate (Month Index)]" caption="OrderDate (Month Index)" attribute="1" defaultMemberUniqueName="[DimOrders].[OrderDate (Month Index)].[All]" allUniqueName="[DimOrders].[OrderDate (Month Index)].[All]" dimensionUniqueName="[DimOrders]" displayFolder="" count="0" memberValueDatatype="20" unbalanced="0" hidden="1"/>
    <cacheHierarchy uniqueName="[Measures].[Total.Profit]" caption="Total.Profit" measure="1" displayFolder="" measureGroup="FactOrderSales" count="0" oneField="1">
      <fieldsUsage count="1">
        <fieldUsage x="0"/>
      </fieldsUsage>
    </cacheHierarchy>
    <cacheHierarchy uniqueName="[Measures].[Total.Sales]" caption="Total.Sales" measure="1" displayFolder="" measureGroup="FactOrderSales" count="0"/>
    <cacheHierarchy uniqueName="[Measures].[Total.Quantity]" caption="Total.Quantity" measure="1" displayFolder="" measureGroup="FactOrderSales" count="0"/>
    <cacheHierarchy uniqueName="[Measures].[Average Delivery Duration]" caption="Average Delivery Duration" measure="1" displayFolder="" measureGroup="DimOrders" count="0"/>
    <cacheHierarchy uniqueName="[Measures].[__XL_Count DimCustomers]" caption="__XL_Count DimCustomers" measure="1" displayFolder="" measureGroup="DimCustomers" count="0" hidden="1"/>
    <cacheHierarchy uniqueName="[Measures].[__XL_Count DimCustomerDetails]" caption="__XL_Count DimCustomerDetails" measure="1" displayFolder="" measureGroup="DimCustomerDetails" count="0" hidden="1"/>
    <cacheHierarchy uniqueName="[Measures].[__XL_Count DimPeople]" caption="__XL_Count DimPeople" measure="1" displayFolder="" measureGroup="DimPeople" count="0" hidden="1"/>
    <cacheHierarchy uniqueName="[Measures].[__XL_Count DimProducts]" caption="__XL_Count DimProducts" measure="1" displayFolder="" measureGroup="DimProducts" count="0" hidden="1"/>
    <cacheHierarchy uniqueName="[Measures].[__XL_Count FactOrderSales]" caption="__XL_Count FactOrderSales" measure="1" displayFolder="" measureGroup="FactOrderSales" count="0" hidden="1"/>
    <cacheHierarchy uniqueName="[Measures].[__XL_Count DimOrders]" caption="__XL_Count DimOrders" measure="1" displayFolder="" measureGroup="DimOrders" count="0" hidden="1"/>
    <cacheHierarchy uniqueName="[Measures].[__No measures defined]" caption="__No measures defined" measure="1" displayFolder="" count="0" hidden="1"/>
    <cacheHierarchy uniqueName="[Measures].[Count of IsReturned]" caption="Count of IsReturned" measure="1" displayFolder="" measureGroup="DimOrders" count="0" hidden="1">
      <extLst>
        <ext xmlns:x15="http://schemas.microsoft.com/office/spreadsheetml/2010/11/main" uri="{B97F6D7D-B522-45F9-BDA1-12C45D357490}">
          <x15:cacheHierarchy aggregatedColumn="18"/>
        </ext>
      </extLst>
    </cacheHierarchy>
    <cacheHierarchy uniqueName="[Measures].[Count of Order.MonthName]" caption="Count of Order.MonthName" measure="1" displayFolder="" measureGroup="DimOrders" count="0" hidden="1">
      <extLst>
        <ext xmlns:x15="http://schemas.microsoft.com/office/spreadsheetml/2010/11/main" uri="{B97F6D7D-B522-45F9-BDA1-12C45D357490}">
          <x15:cacheHierarchy aggregatedColumn="21"/>
        </ext>
      </extLst>
    </cacheHierarchy>
    <cacheHierarchy uniqueName="[Measures].[Sum of Order.Month]" caption="Sum of Order.Month" measure="1" displayFolder="" measureGroup="DimOrders" count="0" hidden="1">
      <extLst>
        <ext xmlns:x15="http://schemas.microsoft.com/office/spreadsheetml/2010/11/main" uri="{B97F6D7D-B522-45F9-BDA1-12C45D357490}">
          <x15:cacheHierarchy aggregatedColumn="22"/>
        </ext>
      </extLst>
    </cacheHierarchy>
    <cacheHierarchy uniqueName="[Measures].[Count of Order.Month]" caption="Count of Order.Month" measure="1" displayFolder="" measureGroup="DimOrders" count="0" hidden="1">
      <extLst>
        <ext xmlns:x15="http://schemas.microsoft.com/office/spreadsheetml/2010/11/main" uri="{B97F6D7D-B522-45F9-BDA1-12C45D357490}">
          <x15:cacheHierarchy aggregatedColumn="22"/>
        </ext>
      </extLst>
    </cacheHierarchy>
    <cacheHierarchy uniqueName="[Measures].[Count of Order.DayName]" caption="Count of Order.DayName" measure="1" displayFolder="" measureGroup="Dim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FactOrderSales" count="0" hidden="1">
      <extLst>
        <ext xmlns:x15="http://schemas.microsoft.com/office/spreadsheetml/2010/11/main" uri="{B97F6D7D-B522-45F9-BDA1-12C45D357490}">
          <x15:cacheHierarchy aggregatedColumn="41"/>
        </ext>
      </extLst>
    </cacheHierarchy>
    <cacheHierarchy uniqueName="[Measures].[Sum of Profit]" caption="Sum of Profit" measure="1" displayFolder="" measureGroup="FactOrderSales" count="0" hidden="1">
      <extLst>
        <ext xmlns:x15="http://schemas.microsoft.com/office/spreadsheetml/2010/11/main" uri="{B97F6D7D-B522-45F9-BDA1-12C45D357490}">
          <x15:cacheHierarchy aggregatedColumn="44"/>
        </ext>
      </extLst>
    </cacheHierarchy>
    <cacheHierarchy uniqueName="[Measures].[Sum of Delivery Duration]" caption="Sum of Delivery Duration" measure="1" displayFolder="" measureGroup="DimOrders" count="0" hidden="1">
      <extLst>
        <ext xmlns:x15="http://schemas.microsoft.com/office/spreadsheetml/2010/11/main" uri="{B97F6D7D-B522-45F9-BDA1-12C45D357490}">
          <x15:cacheHierarchy aggregatedColumn="25"/>
        </ext>
      </extLst>
    </cacheHierarchy>
    <cacheHierarchy uniqueName="[Measures].[Count of Gender]" caption="Count of Gender" measure="1" displayFolder="" measureGroup="DimCustomers" count="0" hidden="1">
      <extLst>
        <ext xmlns:x15="http://schemas.microsoft.com/office/spreadsheetml/2010/11/main" uri="{B97F6D7D-B522-45F9-BDA1-12C45D357490}">
          <x15:cacheHierarchy aggregatedColumn="9"/>
        </ext>
      </extLst>
    </cacheHierarchy>
    <cacheHierarchy uniqueName="[Measures].[Count of Subcategory]" caption="Count of Subcategory" measure="1" displayFolder="" measureGroup="DimProducts"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FactOrderSales" count="0" hidden="1">
      <extLst>
        <ext xmlns:x15="http://schemas.microsoft.com/office/spreadsheetml/2010/11/main" uri="{B97F6D7D-B522-45F9-BDA1-12C45D357490}">
          <x15:cacheHierarchy aggregatedColumn="42"/>
        </ext>
      </extLst>
    </cacheHierarchy>
    <cacheHierarchy uniqueName="[Measures].[Count of Segment]" caption="Count of Segment" measure="1" displayFolder="" measureGroup="DimCustomers" count="0" hidden="1">
      <extLst>
        <ext xmlns:x15="http://schemas.microsoft.com/office/spreadsheetml/2010/11/main" uri="{B97F6D7D-B522-45F9-BDA1-12C45D357490}">
          <x15:cacheHierarchy aggregatedColumn="10"/>
        </ext>
      </extLst>
    </cacheHierarchy>
    <cacheHierarchy uniqueName="[Measures].[Sum of Discount Rate %]" caption="Sum of Discount Rate %" measure="1" displayFolder="" measureGroup="FactOrderSales" count="0" hidden="1">
      <extLst>
        <ext xmlns:x15="http://schemas.microsoft.com/office/spreadsheetml/2010/11/main" uri="{B97F6D7D-B522-45F9-BDA1-12C45D357490}">
          <x15:cacheHierarchy aggregatedColumn="43"/>
        </ext>
      </extLst>
    </cacheHierarchy>
    <cacheHierarchy uniqueName="[Measures].[Count of Discount Rate %]" caption="Count of Discount Rate %" measure="1" displayFolder="" measureGroup="FactOrderSales" count="0" hidden="1">
      <extLst>
        <ext xmlns:x15="http://schemas.microsoft.com/office/spreadsheetml/2010/11/main" uri="{B97F6D7D-B522-45F9-BDA1-12C45D357490}">
          <x15:cacheHierarchy aggregatedColumn="43"/>
        </ext>
      </extLst>
    </cacheHierarchy>
    <cacheHierarchy uniqueName="[Measures].[Count of WithDiscount]" caption="Count of WithDiscount" measure="1" displayFolder="" measureGroup="FactOrderSales" count="0" hidden="1">
      <extLst>
        <ext xmlns:x15="http://schemas.microsoft.com/office/spreadsheetml/2010/11/main" uri="{B97F6D7D-B522-45F9-BDA1-12C45D357490}">
          <x15:cacheHierarchy aggregatedColumn="46"/>
        </ext>
      </extLst>
    </cacheHierarchy>
    <cacheHierarchy uniqueName="[Measures].[Sum of CustomerDetailsID]" caption="Sum of CustomerDetailsID" measure="1" displayFolder="" measureGroup="DimOrders" count="0" hidden="1">
      <extLst>
        <ext xmlns:x15="http://schemas.microsoft.com/office/spreadsheetml/2010/11/main" uri="{B97F6D7D-B522-45F9-BDA1-12C45D357490}">
          <x15:cacheHierarchy aggregatedColumn="17"/>
        </ext>
      </extLst>
    </cacheHierarchy>
    <cacheHierarchy uniqueName="[Measures].[Average of Delivery Duration]" caption="Average of Delivery Duration" measure="1" displayFolder="" measureGroup="DimOrders" count="0" hidden="1">
      <extLst>
        <ext xmlns:x15="http://schemas.microsoft.com/office/spreadsheetml/2010/11/main" uri="{B97F6D7D-B522-45F9-BDA1-12C45D357490}">
          <x15:cacheHierarchy aggregatedColumn="25"/>
        </ext>
      </extLst>
    </cacheHierarchy>
    <cacheHierarchy uniqueName="[Measures].[Count of Region]" caption="Count of Region" measure="1" displayFolder="" measureGroup="DimPeople" count="0" hidden="1">
      <extLst>
        <ext xmlns:x15="http://schemas.microsoft.com/office/spreadsheetml/2010/11/main" uri="{B97F6D7D-B522-45F9-BDA1-12C45D357490}">
          <x15:cacheHierarchy aggregatedColumn="32"/>
        </ext>
      </extLst>
    </cacheHierarchy>
    <cacheHierarchy uniqueName="[Measures].[Count of OrderID]" caption="Count of OrderID" measure="1" displayFolder="" measureGroup="DimOrders" count="0" hidden="1">
      <extLst>
        <ext xmlns:x15="http://schemas.microsoft.com/office/spreadsheetml/2010/11/main" uri="{B97F6D7D-B522-45F9-BDA1-12C45D357490}">
          <x15:cacheHierarchy aggregatedColumn="11"/>
        </ext>
      </extLst>
    </cacheHierarchy>
    <cacheHierarchy uniqueName="[Measures].[Distinct Count of OrderID]" caption="Distinct Count of OrderID" measure="1" displayFolder="" measureGroup="DimOrders" count="0" hidden="1">
      <extLst>
        <ext xmlns:x15="http://schemas.microsoft.com/office/spreadsheetml/2010/11/main" uri="{B97F6D7D-B522-45F9-BDA1-12C45D357490}">
          <x15:cacheHierarchy aggregatedColumn="11"/>
        </ext>
      </extLst>
    </cacheHierarchy>
    <cacheHierarchy uniqueName="[Measures].[Count of CustomerID]" caption="Count of CustomerID" measure="1" displayFolder="" measureGroup="DimCustomers" count="0" hidden="1">
      <extLst>
        <ext xmlns:x15="http://schemas.microsoft.com/office/spreadsheetml/2010/11/main" uri="{B97F6D7D-B522-45F9-BDA1-12C45D357490}">
          <x15:cacheHierarchy aggregatedColumn="6"/>
        </ext>
      </extLst>
    </cacheHierarchy>
    <cacheHierarchy uniqueName="[Measures].[Count of CustomerDetailsID]" caption="Count of CustomerDetailsID" measure="1" displayFolder="" measureGroup="DimOrders" count="0" hidden="1">
      <extLst>
        <ext xmlns:x15="http://schemas.microsoft.com/office/spreadsheetml/2010/11/main" uri="{B97F6D7D-B522-45F9-BDA1-12C45D357490}">
          <x15:cacheHierarchy aggregatedColumn="17"/>
        </ext>
      </extLst>
    </cacheHierarchy>
    <cacheHierarchy uniqueName="[Measures].[Distinct Count of CustomerDetailsID]" caption="Distinct Count of CustomerDetailsID" measure="1" displayFolder="" measureGroup="DimOrders" count="0" hidden="1">
      <extLst>
        <ext xmlns:x15="http://schemas.microsoft.com/office/spreadsheetml/2010/11/main" uri="{B97F6D7D-B522-45F9-BDA1-12C45D357490}">
          <x15:cacheHierarchy aggregatedColumn="17"/>
        </ext>
      </extLst>
    </cacheHierarchy>
    <cacheHierarchy uniqueName="[Measures].[Sum of Order.Year]" caption="Sum of Order.Year" measure="1" displayFolder="" measureGroup="DimOrders" count="0" hidden="1">
      <extLst>
        <ext xmlns:x15="http://schemas.microsoft.com/office/spreadsheetml/2010/11/main" uri="{B97F6D7D-B522-45F9-BDA1-12C45D357490}">
          <x15:cacheHierarchy aggregatedColumn="20"/>
        </ext>
      </extLst>
    </cacheHierarchy>
    <cacheHierarchy uniqueName="[Measures].[Count of Order.Year]" caption="Count of Order.Year" measure="1" displayFolder="" measureGroup="DimOrders" count="0" hidden="1">
      <extLst>
        <ext xmlns:x15="http://schemas.microsoft.com/office/spreadsheetml/2010/11/main" uri="{B97F6D7D-B522-45F9-BDA1-12C45D357490}">
          <x15:cacheHierarchy aggregatedColumn="20"/>
        </ext>
      </extLst>
    </cacheHierarchy>
    <cacheHierarchy uniqueName="[Measures].[Sum of RegionID]" caption="Sum of RegionID" measure="1" displayFolder="" measureGroup="DimOrders" count="0" hidden="1">
      <extLst>
        <ext xmlns:x15="http://schemas.microsoft.com/office/spreadsheetml/2010/11/main" uri="{B97F6D7D-B522-45F9-BDA1-12C45D357490}">
          <x15:cacheHierarchy aggregatedColumn="19"/>
        </ext>
      </extLst>
    </cacheHierarchy>
    <cacheHierarchy uniqueName="[Measures].[Count of RegionID]" caption="Count of RegionID" measure="1" displayFolder="" measureGroup="DimOrders" count="0" hidden="1">
      <extLst>
        <ext xmlns:x15="http://schemas.microsoft.com/office/spreadsheetml/2010/11/main" uri="{B97F6D7D-B522-45F9-BDA1-12C45D357490}">
          <x15:cacheHierarchy aggregatedColumn="19"/>
        </ext>
      </extLst>
    </cacheHierarchy>
    <cacheHierarchy uniqueName="[Measures].[Distinct Count of RegionID]" caption="Distinct Count of RegionID" measure="1" displayFolder="" measureGroup="DimOrders" count="0" hidden="1">
      <extLst>
        <ext xmlns:x15="http://schemas.microsoft.com/office/spreadsheetml/2010/11/main" uri="{B97F6D7D-B522-45F9-BDA1-12C45D357490}">
          <x15:cacheHierarchy aggregatedColumn="19"/>
        </ext>
      </extLst>
    </cacheHierarchy>
    <cacheHierarchy uniqueName="[Measures].[Sum of OrderSalesID]" caption="Sum of OrderSalesID" measure="1" displayFolder="" measureGroup="FactOrderSales" count="0" hidden="1">
      <extLst>
        <ext xmlns:x15="http://schemas.microsoft.com/office/spreadsheetml/2010/11/main" uri="{B97F6D7D-B522-45F9-BDA1-12C45D357490}">
          <x15:cacheHierarchy aggregatedColumn="38"/>
        </ext>
      </extLst>
    </cacheHierarchy>
    <cacheHierarchy uniqueName="[Measures].[Count of OrderSalesID]" caption="Count of OrderSalesID" measure="1" displayFolder="" measureGroup="FactOrderSales" count="0" hidden="1">
      <extLst>
        <ext xmlns:x15="http://schemas.microsoft.com/office/spreadsheetml/2010/11/main" uri="{B97F6D7D-B522-45F9-BDA1-12C45D357490}">
          <x15:cacheHierarchy aggregatedColumn="38"/>
        </ext>
      </extLst>
    </cacheHierarchy>
    <cacheHierarchy uniqueName="[Measures].[Count of OrderID 2]" caption="Count of OrderID 2" measure="1" displayFolder="" measureGroup="FactOrderSales" count="0" hidden="1">
      <extLst>
        <ext xmlns:x15="http://schemas.microsoft.com/office/spreadsheetml/2010/11/main" uri="{B97F6D7D-B522-45F9-BDA1-12C45D357490}">
          <x15:cacheHierarchy aggregatedColumn="39"/>
        </ext>
      </extLst>
    </cacheHierarchy>
    <cacheHierarchy uniqueName="[Measures].[Count of FirstName]" caption="Count of FirstName" measure="1" displayFolder="" measureGroup="DimCustomers" count="0" hidden="1">
      <extLst>
        <ext xmlns:x15="http://schemas.microsoft.com/office/spreadsheetml/2010/11/main" uri="{B97F6D7D-B522-45F9-BDA1-12C45D357490}">
          <x15:cacheHierarchy aggregatedColumn="7"/>
        </ext>
      </extLst>
    </cacheHierarchy>
    <cacheHierarchy uniqueName="[Measures].[Distinct Count of FirstName]" caption="Distinct Count of FirstName" measure="1" displayFolder="" measureGroup="DimCustomers" count="0" hidden="1">
      <extLst>
        <ext xmlns:x15="http://schemas.microsoft.com/office/spreadsheetml/2010/11/main" uri="{B97F6D7D-B522-45F9-BDA1-12C45D357490}">
          <x15:cacheHierarchy aggregatedColumn="7"/>
        </ext>
      </extLst>
    </cacheHierarchy>
    <cacheHierarchy uniqueName="[Measures].[Distinct Count of OrderID 2]" caption="Distinct Count of OrderID 2" measure="1" displayFolder="" measureGroup="FactOrderSales" count="0" hidden="1">
      <extLst>
        <ext xmlns:x15="http://schemas.microsoft.com/office/spreadsheetml/2010/11/main" uri="{B97F6D7D-B522-45F9-BDA1-12C45D357490}">
          <x15:cacheHierarchy aggregatedColumn="39"/>
        </ext>
      </extLst>
    </cacheHierarchy>
    <cacheHierarchy uniqueName="[Measures].[Count of C_Gender]" caption="Count of C_Gender" measure="1" displayFolder="" measureGroup="DimOrders" count="0" hidden="1">
      <extLst>
        <ext xmlns:x15="http://schemas.microsoft.com/office/spreadsheetml/2010/11/main" uri="{B97F6D7D-B522-45F9-BDA1-12C45D357490}">
          <x15:cacheHierarchy aggregatedColumn="28"/>
        </ext>
      </extLst>
    </cacheHierarchy>
    <cacheHierarchy uniqueName="[Measures].[Distinct Count of C_Gender]" caption="Distinct Count of C_Gender" measure="1" displayFolder="" measureGroup="DimOrders" count="0" hidden="1">
      <extLst>
        <ext xmlns:x15="http://schemas.microsoft.com/office/spreadsheetml/2010/11/main" uri="{B97F6D7D-B522-45F9-BDA1-12C45D357490}">
          <x15:cacheHierarchy aggregatedColumn="28"/>
        </ext>
      </extLst>
    </cacheHierarchy>
    <cacheHierarchy uniqueName="[Measures].[Count of CustomerID 2]" caption="Count of CustomerID 2" measure="1" displayFolder="" measureGroup="DimOrders" count="0" hidden="1">
      <extLst>
        <ext xmlns:x15="http://schemas.microsoft.com/office/spreadsheetml/2010/11/main" uri="{B97F6D7D-B522-45F9-BDA1-12C45D357490}">
          <x15:cacheHierarchy aggregatedColumn="15"/>
        </ext>
      </extLst>
    </cacheHierarchy>
    <cacheHierarchy uniqueName="[Measures].[Distinct Count of CustomerID]" caption="Distinct Count of CustomerID" measure="1" displayFolder="" measureGroup="DimOrders" count="0" hidden="1">
      <extLst>
        <ext xmlns:x15="http://schemas.microsoft.com/office/spreadsheetml/2010/11/main" uri="{B97F6D7D-B522-45F9-BDA1-12C45D357490}">
          <x15:cacheHierarchy aggregatedColumn="15"/>
        </ext>
      </extLst>
    </cacheHierarchy>
    <cacheHierarchy uniqueName="[Measures].[Count of ShipMode]" caption="Count of ShipMode" measure="1" displayFolder="" measureGroup="DimOrders" count="0" hidden="1">
      <extLst>
        <ext xmlns:x15="http://schemas.microsoft.com/office/spreadsheetml/2010/11/main" uri="{B97F6D7D-B522-45F9-BDA1-12C45D357490}">
          <x15:cacheHierarchy aggregatedColumn="14"/>
        </ext>
      </extLst>
    </cacheHierarchy>
    <cacheHierarchy uniqueName="[Measures].[Count of C_Segment]" caption="Count of C_Segment" measure="1" displayFolder="" measureGroup="DimOrders" count="0" hidden="1">
      <extLst>
        <ext xmlns:x15="http://schemas.microsoft.com/office/spreadsheetml/2010/11/main" uri="{B97F6D7D-B522-45F9-BDA1-12C45D357490}">
          <x15:cacheHierarchy aggregatedColumn="29"/>
        </ext>
      </extLst>
    </cacheHierarchy>
  </cacheHierarchies>
  <kpis count="0"/>
  <dimensions count="7">
    <dimension name="DimCustomerDetails" uniqueName="[DimCustomerDetails]" caption="DimCustomerDetails"/>
    <dimension name="DimCustomers" uniqueName="[DimCustomers]" caption="DimCustomers"/>
    <dimension name="DimOrders" uniqueName="[DimOrders]" caption="DimOrders"/>
    <dimension name="DimPeople" uniqueName="[DimPeople]" caption="DimPeople"/>
    <dimension name="DimProducts" uniqueName="[DimProducts]" caption="DimProducts"/>
    <dimension name="FactOrderSales" uniqueName="[FactOrderSales]" caption="FactOrderSales"/>
    <dimension measure="1" name="Measures" uniqueName="[Measures]" caption="Measures"/>
  </dimensions>
  <measureGroups count="6">
    <measureGroup name="DimCustomerDetails" caption="DimCustomerDetails"/>
    <measureGroup name="DimCustomers" caption="DimCustomers"/>
    <measureGroup name="DimOrders" caption="DimOrders"/>
    <measureGroup name="DimPeople" caption="DimPeople"/>
    <measureGroup name="DimProducts" caption="DimProducts"/>
    <measureGroup name="FactOrderSales" caption="FactOrderSales"/>
  </measureGroups>
  <maps count="15">
    <map measureGroup="0" dimension="0"/>
    <map measureGroup="1" dimension="1"/>
    <map measureGroup="2" dimension="0"/>
    <map measureGroup="2" dimension="1"/>
    <map measureGroup="2" dimension="2"/>
    <map measureGroup="2" dimension="3"/>
    <map measureGroup="2" dimension="4"/>
    <map measureGroup="3" dimension="3"/>
    <map measureGroup="4" dimension="4"/>
    <map measureGroup="5" dimension="0"/>
    <map measureGroup="5" dimension="1"/>
    <map measureGroup="5" dimension="2"/>
    <map measureGroup="5" dimension="3"/>
    <map measureGroup="5"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ONA" refreshedDate="45231.670192476849" backgroundQuery="1" createdVersion="8" refreshedVersion="8" minRefreshableVersion="3" recordCount="0" supportSubquery="1" supportAdvancedDrill="1" xr:uid="{9D2DF9F9-1F2B-42E0-ABE8-4AD78888DBB7}">
  <cacheSource type="external" connectionId="7"/>
  <cacheFields count="2">
    <cacheField name="[Measures].[Total.Quantity]" caption="Total.Quantity" numFmtId="0" hierarchy="50" level="32767"/>
    <cacheField name="[DimPeople].[Region].[Region]" caption="Region" numFmtId="0" hierarchy="32" level="1">
      <sharedItems containsSemiMixedTypes="0" containsNonDate="0" containsString="0"/>
    </cacheField>
  </cacheFields>
  <cacheHierarchies count="99">
    <cacheHierarchy uniqueName="[DimCustomerDetails].[CustomerDetailsID]" caption="CustomerDetailsID" attribute="1" defaultMemberUniqueName="[DimCustomerDetails].[CustomerDetailsID].[All]" allUniqueName="[DimCustomerDetails].[CustomerDetailsID].[All]" dimensionUniqueName="[DimCustomerDetails]" displayFolder="" count="0" memberValueDatatype="20" unbalanced="0"/>
    <cacheHierarchy uniqueName="[DimCustomerDetails].[CustomerID]" caption="CustomerID" attribute="1" defaultMemberUniqueName="[DimCustomerDetails].[CustomerID].[All]" allUniqueName="[DimCustomerDetails].[CustomerID].[All]" dimensionUniqueName="[DimCustomerDetails]" displayFolder="" count="0" memberValueDatatype="130" unbalanced="0"/>
    <cacheHierarchy uniqueName="[DimCustomerDetails].[Country]" caption="Country" attribute="1" defaultMemberUniqueName="[DimCustomerDetails].[Country].[All]" allUniqueName="[DimCustomerDetails].[Country].[All]" dimensionUniqueName="[DimCustomerDetails]" displayFolder="" count="0" memberValueDatatype="130" unbalanced="0"/>
    <cacheHierarchy uniqueName="[DimCustomerDetails].[City]" caption="City" attribute="1" defaultMemberUniqueName="[DimCustomerDetails].[City].[All]" allUniqueName="[DimCustomerDetails].[City].[All]" dimensionUniqueName="[DimCustomerDetails]" displayFolder="" count="0" memberValueDatatype="130" unbalanced="0"/>
    <cacheHierarchy uniqueName="[DimCustomerDetails].[State]" caption="State" attribute="1" defaultMemberUniqueName="[DimCustomerDetails].[State].[All]" allUniqueName="[DimCustomerDetails].[State].[All]" dimensionUniqueName="[DimCustomerDetails]" displayFolder="" count="0" memberValueDatatype="130" unbalanced="0"/>
    <cacheHierarchy uniqueName="[DimCustomerDetails].[RegionID]" caption="RegionID" attribute="1" defaultMemberUniqueName="[DimCustomerDetails].[RegionID].[All]" allUniqueName="[DimCustomerDetails].[RegionID].[All]" dimensionUniqueName="[DimCustomerDetails]" displayFolder="" count="0" memberValueDatatype="20" unbalanced="0"/>
    <cacheHierarchy uniqueName="[DimCustomers].[CustomerID]" caption="CustomerID" attribute="1" defaultMemberUniqueName="[DimCustomers].[CustomerID].[All]" allUniqueName="[DimCustomers].[CustomerID].[All]" dimensionUniqueName="[DimCustomers]" displayFolder="" count="0" memberValueDatatype="130" unbalanced="0"/>
    <cacheHierarchy uniqueName="[DimCustomers].[FirstName]" caption="FirstName" attribute="1" defaultMemberUniqueName="[DimCustomers].[FirstName].[All]" allUniqueName="[DimCustomers].[FirstName].[All]" dimensionUniqueName="[DimCustomers]" displayFolder="" count="0" memberValueDatatype="130" unbalanced="0"/>
    <cacheHierarchy uniqueName="[DimCustomers].[LastName]" caption="LastName" attribute="1" defaultMemberUniqueName="[DimCustomers].[LastName].[All]" allUniqueName="[DimCustomers].[LastName].[All]" dimensionUniqueName="[DimCustomers]" displayFolder="" count="0" memberValueDatatype="130" unbalanced="0"/>
    <cacheHierarchy uniqueName="[DimCustomers].[Gender]" caption="Gender" attribute="1" defaultMemberUniqueName="[DimCustomers].[Gender].[All]" allUniqueName="[DimCustomers].[Gender].[All]" dimensionUniqueName="[DimCustomers]" displayFolder="" count="0" memberValueDatatype="130" unbalanced="0"/>
    <cacheHierarchy uniqueName="[DimCustomers].[Segment]" caption="Segment" attribute="1" defaultMemberUniqueName="[DimCustomers].[Segment].[All]" allUniqueName="[DimCustomers].[Segment].[All]" dimensionUniqueName="[DimCustomers]" displayFolder="" count="0" memberValueDatatype="130" unbalanced="0"/>
    <cacheHierarchy uniqueName="[DimOrders].[OrderID]" caption="OrderID" attribute="1" defaultMemberUniqueName="[DimOrders].[OrderID].[All]" allUniqueName="[DimOrders].[OrderID].[All]" dimensionUniqueName="[DimOrders]" displayFolder="" count="0" memberValueDatatype="130" unbalanced="0"/>
    <cacheHierarchy uniqueName="[DimOrders].[OrderDate]" caption="OrderDate" attribute="1" time="1" defaultMemberUniqueName="[DimOrders].[OrderDate].[All]" allUniqueName="[DimOrders].[OrderDate].[All]" dimensionUniqueName="[DimOrders]" displayFolder="" count="0" memberValueDatatype="7" unbalanced="0"/>
    <cacheHierarchy uniqueName="[DimOrders].[ShipDate]" caption="ShipDate" attribute="1" time="1" defaultMemberUniqueName="[DimOrders].[ShipDate].[All]" allUniqueName="[DimOrders].[ShipDate].[All]" dimensionUniqueName="[DimOrders]" displayFolder="" count="0" memberValueDatatype="7" unbalanced="0"/>
    <cacheHierarchy uniqueName="[DimOrders].[ShipMode]" caption="ShipMode" attribute="1" defaultMemberUniqueName="[DimOrders].[ShipMode].[All]" allUniqueName="[DimOrders].[ShipMode].[All]" dimensionUniqueName="[DimOrders]" displayFolder="" count="0" memberValueDatatype="130" unbalanced="0"/>
    <cacheHierarchy uniqueName="[DimOrders].[CustomerID]" caption="CustomerID" attribute="1" defaultMemberUniqueName="[DimOrders].[CustomerID].[All]" allUniqueName="[DimOrders].[CustomerID].[All]" dimensionUniqueName="[DimOrders]" displayFolder="" count="0" memberValueDatatype="130" unbalanced="0"/>
    <cacheHierarchy uniqueName="[DimOrders].[ProductID]" caption="ProductID" attribute="1" defaultMemberUniqueName="[DimOrders].[ProductID].[All]" allUniqueName="[DimOrders].[ProductID].[All]" dimensionUniqueName="[DimOrders]" displayFolder="" count="0" memberValueDatatype="130" unbalanced="0"/>
    <cacheHierarchy uniqueName="[DimOrders].[CustomerDetailsID]" caption="CustomerDetailsID" attribute="1" defaultMemberUniqueName="[DimOrders].[CustomerDetailsID].[All]" allUniqueName="[DimOrders].[CustomerDetailsID].[All]" dimensionUniqueName="[DimOrders]" displayFolder="" count="0" memberValueDatatype="20" unbalanced="0"/>
    <cacheHierarchy uniqueName="[DimOrders].[IsReturned]" caption="IsReturned" attribute="1" defaultMemberUniqueName="[DimOrders].[IsReturned].[All]" allUniqueName="[DimOrders].[IsReturned].[All]" dimensionUniqueName="[DimOrders]" displayFolder="" count="0" memberValueDatatype="130" unbalanced="0"/>
    <cacheHierarchy uniqueName="[DimOrders].[RegionID]" caption="RegionID" attribute="1" defaultMemberUniqueName="[DimOrders].[RegionID].[All]" allUniqueName="[DimOrders].[RegionID].[All]" dimensionUniqueName="[DimOrders]" displayFolder="" count="0" memberValueDatatype="20" unbalanced="0"/>
    <cacheHierarchy uniqueName="[DimOrders].[Order.Year]" caption="Order.Year" attribute="1" defaultMemberUniqueName="[DimOrders].[Order.Year].[All]" allUniqueName="[DimOrders].[Order.Year].[All]" dimensionUniqueName="[DimOrders]" displayFolder="" count="2" memberValueDatatype="20" unbalanced="0"/>
    <cacheHierarchy uniqueName="[DimOrders].[Order.MonthName]" caption="Order.MonthName" attribute="1" defaultMemberUniqueName="[DimOrders].[Order.MonthName].[All]" allUniqueName="[DimOrders].[Order.MonthName].[All]" dimensionUniqueName="[DimOrders]" displayFolder="" count="0" memberValueDatatype="130" unbalanced="0"/>
    <cacheHierarchy uniqueName="[DimOrders].[Order.Month]" caption="Order.Month" attribute="1" defaultMemberUniqueName="[DimOrders].[Order.Month].[All]" allUniqueName="[DimOrders].[Order.Month].[All]" dimensionUniqueName="[DimOrders]" displayFolder="" count="0" memberValueDatatype="20" unbalanced="0"/>
    <cacheHierarchy uniqueName="[DimOrders].[Order.DayName]" caption="Order.DayName" attribute="1" defaultMemberUniqueName="[DimOrders].[Order.DayName].[All]" allUniqueName="[DimOrders].[Order.DayName].[All]" dimensionUniqueName="[DimOrders]" displayFolder="" count="0" memberValueDatatype="130" unbalanced="0"/>
    <cacheHierarchy uniqueName="[DimOrders].[Order.Day]" caption="Order.Day" attribute="1" defaultMemberUniqueName="[DimOrders].[Order.Day].[All]" allUniqueName="[DimOrders].[Order.Day].[All]" dimensionUniqueName="[DimOrders]" displayFolder="" count="0" memberValueDatatype="20" unbalanced="0"/>
    <cacheHierarchy uniqueName="[DimOrders].[Delivery Duration]" caption="Delivery Duration" attribute="1" defaultMemberUniqueName="[DimOrders].[Delivery Duration].[All]" allUniqueName="[DimOrders].[Delivery Duration].[All]" dimensionUniqueName="[DimOrders]" displayFolder="" count="0" memberValueDatatype="20" unbalanced="0"/>
    <cacheHierarchy uniqueName="[DimOrders].[C_FirstName]" caption="C_FirstName" attribute="1" defaultMemberUniqueName="[DimOrders].[C_FirstName].[All]" allUniqueName="[DimOrders].[C_FirstName].[All]" dimensionUniqueName="[DimOrders]" displayFolder="" count="0" memberValueDatatype="130" unbalanced="0"/>
    <cacheHierarchy uniqueName="[DimOrders].[C_LastName]" caption="C_LastName" attribute="1" defaultMemberUniqueName="[DimOrders].[C_LastName].[All]" allUniqueName="[DimOrders].[C_LastName].[All]" dimensionUniqueName="[DimOrders]" displayFolder="" count="0" memberValueDatatype="130" unbalanced="0"/>
    <cacheHierarchy uniqueName="[DimOrders].[C_Gender]" caption="C_Gender" attribute="1" defaultMemberUniqueName="[DimOrders].[C_Gender].[All]" allUniqueName="[DimOrders].[C_Gender].[All]" dimensionUniqueName="[DimOrders]" displayFolder="" count="0" memberValueDatatype="130" unbalanced="0"/>
    <cacheHierarchy uniqueName="[DimOrders].[C_Segment]" caption="C_Segment" attribute="1" defaultMemberUniqueName="[DimOrders].[C_Segment].[All]" allUniqueName="[DimOrders].[C_Segment].[All]" dimensionUniqueName="[DimOrders]" displayFolder="" count="0" memberValueDatatype="130" unbalanced="0"/>
    <cacheHierarchy uniqueName="[DimOrders].[OrderDate (Month)]" caption="OrderDate (Month)" attribute="1" defaultMemberUniqueName="[DimOrders].[OrderDate (Month)].[All]" allUniqueName="[DimOrders].[OrderDate (Month)].[All]" dimensionUniqueName="[DimOrders]" displayFolder="" count="0" memberValueDatatype="130" unbalanced="0"/>
    <cacheHierarchy uniqueName="[DimPeople].[RegionID]" caption="RegionID" attribute="1" defaultMemberUniqueName="[DimPeople].[RegionID].[All]" allUniqueName="[DimPeople].[RegionID].[All]" dimensionUniqueName="[DimPeople]" displayFolder="" count="0" memberValueDatatype="20" unbalanced="0"/>
    <cacheHierarchy uniqueName="[DimPeople].[Region]" caption="Region" attribute="1" defaultMemberUniqueName="[DimPeople].[Region].[All]" allUniqueName="[DimPeople].[Region].[All]" dimensionUniqueName="[DimPeople]" displayFolder="" count="2" memberValueDatatype="130" unbalanced="0">
      <fieldsUsage count="2">
        <fieldUsage x="-1"/>
        <fieldUsage x="1"/>
      </fieldsUsage>
    </cacheHierarchy>
    <cacheHierarchy uniqueName="[DimPeople].[RegionalManager]" caption="RegionalManager" attribute="1" defaultMemberUniqueName="[DimPeople].[RegionalManager].[All]" allUniqueName="[DimPeople].[RegionalManager].[All]" dimensionUniqueName="[DimPeople]" displayFolder="" count="0" memberValueDatatype="130" unbalanced="0"/>
    <cacheHierarchy uniqueName="[DimProducts].[ProductID]" caption="ProductID" attribute="1" defaultMemberUniqueName="[DimProducts].[ProductID].[All]" allUniqueName="[DimProducts].[ProductID].[All]" dimensionUniqueName="[DimProducts]" displayFolder="" count="0" memberValueDatatype="130" unbalanced="0"/>
    <cacheHierarchy uniqueName="[DimProducts].[Category]" caption="Category" attribute="1" defaultMemberUniqueName="[DimProducts].[Category].[All]" allUniqueName="[DimProducts].[Category].[All]" dimensionUniqueName="[DimProducts]" displayFolder="" count="2" memberValueDatatype="130" unbalanced="0"/>
    <cacheHierarchy uniqueName="[DimProducts].[Subcategory]" caption="Subcategory" attribute="1" defaultMemberUniqueName="[DimProducts].[Subcategory].[All]" allUniqueName="[DimProducts].[Subcategory].[All]" dimensionUniqueName="[DimProducts]" displayFolder="" count="0" memberValueDatatype="130" unbalanced="0"/>
    <cacheHierarchy uniqueName="[DimProducts].[ProductName]" caption="ProductName" attribute="1" defaultMemberUniqueName="[DimProducts].[ProductName].[All]" allUniqueName="[DimProducts].[ProductName].[All]" dimensionUniqueName="[DimProducts]" displayFolder="" count="0" memberValueDatatype="130" unbalanced="0"/>
    <cacheHierarchy uniqueName="[FactOrderSales].[OrderSalesID]" caption="OrderSalesID" attribute="1" defaultMemberUniqueName="[FactOrderSales].[OrderSalesID].[All]" allUniqueName="[FactOrderSales].[OrderSalesID].[All]" dimensionUniqueName="[FactOrderSales]" displayFolder="" count="0" memberValueDatatype="20" unbalanced="0"/>
    <cacheHierarchy uniqueName="[FactOrderSales].[OrderID]" caption="OrderID" attribute="1" defaultMemberUniqueName="[FactOrderSales].[OrderID].[All]" allUniqueName="[FactOrderSales].[OrderID].[All]" dimensionUniqueName="[FactOrderSales]" displayFolder="" count="0" memberValueDatatype="130" unbalanced="0"/>
    <cacheHierarchy uniqueName="[FactOrderSales].[ProductID]" caption="ProductID" attribute="1" defaultMemberUniqueName="[FactOrderSales].[ProductID].[All]" allUniqueName="[FactOrderSales].[ProductID].[All]" dimensionUniqueName="[FactOrderSales]" displayFolder="" count="0" memberValueDatatype="130" unbalanced="0"/>
    <cacheHierarchy uniqueName="[FactOrderSales].[Sales]" caption="Sales" attribute="1" defaultMemberUniqueName="[FactOrderSales].[Sales].[All]" allUniqueName="[FactOrderSales].[Sales].[All]" dimensionUniqueName="[FactOrderSales]" displayFolder="" count="0" memberValueDatatype="5" unbalanced="0"/>
    <cacheHierarchy uniqueName="[FactOrderSales].[Quantity]" caption="Quantity" attribute="1" defaultMemberUniqueName="[FactOrderSales].[Quantity].[All]" allUniqueName="[FactOrderSales].[Quantity].[All]" dimensionUniqueName="[FactOrderSales]" displayFolder="" count="0" memberValueDatatype="20" unbalanced="0"/>
    <cacheHierarchy uniqueName="[FactOrderSales].[Discount Rate %]" caption="Discount Rate %" attribute="1" defaultMemberUniqueName="[FactOrderSales].[Discount Rate %].[All]" allUniqueName="[FactOrderSales].[Discount Rate %].[All]" dimensionUniqueName="[FactOrderSales]" displayFolder="" count="0" memberValueDatatype="20" unbalanced="0"/>
    <cacheHierarchy uniqueName="[FactOrderSales].[Profit]" caption="Profit" attribute="1" defaultMemberUniqueName="[FactOrderSales].[Profit].[All]" allUniqueName="[FactOrderSales].[Profit].[All]" dimensionUniqueName="[FactOrderSales]" displayFolder="" count="0" memberValueDatatype="5" unbalanced="0"/>
    <cacheHierarchy uniqueName="[FactOrderSales].[RegionID]" caption="RegionID" attribute="1" defaultMemberUniqueName="[FactOrderSales].[RegionID].[All]" allUniqueName="[FactOrderSales].[RegionID].[All]" dimensionUniqueName="[FactOrderSales]" displayFolder="" count="0" memberValueDatatype="20" unbalanced="0"/>
    <cacheHierarchy uniqueName="[FactOrderSales].[WithDiscount]" caption="WithDiscount" attribute="1" defaultMemberUniqueName="[FactOrderSales].[WithDiscount].[All]" allUniqueName="[FactOrderSales].[WithDiscount].[All]" dimensionUniqueName="[FactOrderSales]" displayFolder="" count="0" memberValueDatatype="130" unbalanced="0"/>
    <cacheHierarchy uniqueName="[DimOrders].[OrderDate (Month Index)]" caption="OrderDate (Month Index)" attribute="1" defaultMemberUniqueName="[DimOrders].[OrderDate (Month Index)].[All]" allUniqueName="[DimOrders].[OrderDate (Month Index)].[All]" dimensionUniqueName="[DimOrders]" displayFolder="" count="0" memberValueDatatype="20" unbalanced="0" hidden="1"/>
    <cacheHierarchy uniqueName="[Measures].[Total.Profit]" caption="Total.Profit" measure="1" displayFolder="" measureGroup="FactOrderSales" count="0"/>
    <cacheHierarchy uniqueName="[Measures].[Total.Sales]" caption="Total.Sales" measure="1" displayFolder="" measureGroup="FactOrderSales" count="0"/>
    <cacheHierarchy uniqueName="[Measures].[Total.Quantity]" caption="Total.Quantity" measure="1" displayFolder="" measureGroup="FactOrderSales" count="0" oneField="1">
      <fieldsUsage count="1">
        <fieldUsage x="0"/>
      </fieldsUsage>
    </cacheHierarchy>
    <cacheHierarchy uniqueName="[Measures].[Average Delivery Duration]" caption="Average Delivery Duration" measure="1" displayFolder="" measureGroup="DimOrders" count="0"/>
    <cacheHierarchy uniqueName="[Measures].[__XL_Count DimCustomers]" caption="__XL_Count DimCustomers" measure="1" displayFolder="" measureGroup="DimCustomers" count="0" hidden="1"/>
    <cacheHierarchy uniqueName="[Measures].[__XL_Count DimCustomerDetails]" caption="__XL_Count DimCustomerDetails" measure="1" displayFolder="" measureGroup="DimCustomerDetails" count="0" hidden="1"/>
    <cacheHierarchy uniqueName="[Measures].[__XL_Count DimPeople]" caption="__XL_Count DimPeople" measure="1" displayFolder="" measureGroup="DimPeople" count="0" hidden="1"/>
    <cacheHierarchy uniqueName="[Measures].[__XL_Count DimProducts]" caption="__XL_Count DimProducts" measure="1" displayFolder="" measureGroup="DimProducts" count="0" hidden="1"/>
    <cacheHierarchy uniqueName="[Measures].[__XL_Count FactOrderSales]" caption="__XL_Count FactOrderSales" measure="1" displayFolder="" measureGroup="FactOrderSales" count="0" hidden="1"/>
    <cacheHierarchy uniqueName="[Measures].[__XL_Count DimOrders]" caption="__XL_Count DimOrders" measure="1" displayFolder="" measureGroup="DimOrders" count="0" hidden="1"/>
    <cacheHierarchy uniqueName="[Measures].[__No measures defined]" caption="__No measures defined" measure="1" displayFolder="" count="0" hidden="1"/>
    <cacheHierarchy uniqueName="[Measures].[Count of IsReturned]" caption="Count of IsReturned" measure="1" displayFolder="" measureGroup="DimOrders" count="0" hidden="1">
      <extLst>
        <ext xmlns:x15="http://schemas.microsoft.com/office/spreadsheetml/2010/11/main" uri="{B97F6D7D-B522-45F9-BDA1-12C45D357490}">
          <x15:cacheHierarchy aggregatedColumn="18"/>
        </ext>
      </extLst>
    </cacheHierarchy>
    <cacheHierarchy uniqueName="[Measures].[Count of Order.MonthName]" caption="Count of Order.MonthName" measure="1" displayFolder="" measureGroup="DimOrders" count="0" hidden="1">
      <extLst>
        <ext xmlns:x15="http://schemas.microsoft.com/office/spreadsheetml/2010/11/main" uri="{B97F6D7D-B522-45F9-BDA1-12C45D357490}">
          <x15:cacheHierarchy aggregatedColumn="21"/>
        </ext>
      </extLst>
    </cacheHierarchy>
    <cacheHierarchy uniqueName="[Measures].[Sum of Order.Month]" caption="Sum of Order.Month" measure="1" displayFolder="" measureGroup="DimOrders" count="0" hidden="1">
      <extLst>
        <ext xmlns:x15="http://schemas.microsoft.com/office/spreadsheetml/2010/11/main" uri="{B97F6D7D-B522-45F9-BDA1-12C45D357490}">
          <x15:cacheHierarchy aggregatedColumn="22"/>
        </ext>
      </extLst>
    </cacheHierarchy>
    <cacheHierarchy uniqueName="[Measures].[Count of Order.Month]" caption="Count of Order.Month" measure="1" displayFolder="" measureGroup="DimOrders" count="0" hidden="1">
      <extLst>
        <ext xmlns:x15="http://schemas.microsoft.com/office/spreadsheetml/2010/11/main" uri="{B97F6D7D-B522-45F9-BDA1-12C45D357490}">
          <x15:cacheHierarchy aggregatedColumn="22"/>
        </ext>
      </extLst>
    </cacheHierarchy>
    <cacheHierarchy uniqueName="[Measures].[Count of Order.DayName]" caption="Count of Order.DayName" measure="1" displayFolder="" measureGroup="Dim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FactOrderSales" count="0" hidden="1">
      <extLst>
        <ext xmlns:x15="http://schemas.microsoft.com/office/spreadsheetml/2010/11/main" uri="{B97F6D7D-B522-45F9-BDA1-12C45D357490}">
          <x15:cacheHierarchy aggregatedColumn="41"/>
        </ext>
      </extLst>
    </cacheHierarchy>
    <cacheHierarchy uniqueName="[Measures].[Sum of Profit]" caption="Sum of Profit" measure="1" displayFolder="" measureGroup="FactOrderSales" count="0" hidden="1">
      <extLst>
        <ext xmlns:x15="http://schemas.microsoft.com/office/spreadsheetml/2010/11/main" uri="{B97F6D7D-B522-45F9-BDA1-12C45D357490}">
          <x15:cacheHierarchy aggregatedColumn="44"/>
        </ext>
      </extLst>
    </cacheHierarchy>
    <cacheHierarchy uniqueName="[Measures].[Sum of Delivery Duration]" caption="Sum of Delivery Duration" measure="1" displayFolder="" measureGroup="DimOrders" count="0" hidden="1">
      <extLst>
        <ext xmlns:x15="http://schemas.microsoft.com/office/spreadsheetml/2010/11/main" uri="{B97F6D7D-B522-45F9-BDA1-12C45D357490}">
          <x15:cacheHierarchy aggregatedColumn="25"/>
        </ext>
      </extLst>
    </cacheHierarchy>
    <cacheHierarchy uniqueName="[Measures].[Count of Gender]" caption="Count of Gender" measure="1" displayFolder="" measureGroup="DimCustomers" count="0" hidden="1">
      <extLst>
        <ext xmlns:x15="http://schemas.microsoft.com/office/spreadsheetml/2010/11/main" uri="{B97F6D7D-B522-45F9-BDA1-12C45D357490}">
          <x15:cacheHierarchy aggregatedColumn="9"/>
        </ext>
      </extLst>
    </cacheHierarchy>
    <cacheHierarchy uniqueName="[Measures].[Count of Subcategory]" caption="Count of Subcategory" measure="1" displayFolder="" measureGroup="DimProducts"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FactOrderSales" count="0" hidden="1">
      <extLst>
        <ext xmlns:x15="http://schemas.microsoft.com/office/spreadsheetml/2010/11/main" uri="{B97F6D7D-B522-45F9-BDA1-12C45D357490}">
          <x15:cacheHierarchy aggregatedColumn="42"/>
        </ext>
      </extLst>
    </cacheHierarchy>
    <cacheHierarchy uniqueName="[Measures].[Count of Segment]" caption="Count of Segment" measure="1" displayFolder="" measureGroup="DimCustomers" count="0" hidden="1">
      <extLst>
        <ext xmlns:x15="http://schemas.microsoft.com/office/spreadsheetml/2010/11/main" uri="{B97F6D7D-B522-45F9-BDA1-12C45D357490}">
          <x15:cacheHierarchy aggregatedColumn="10"/>
        </ext>
      </extLst>
    </cacheHierarchy>
    <cacheHierarchy uniqueName="[Measures].[Sum of Discount Rate %]" caption="Sum of Discount Rate %" measure="1" displayFolder="" measureGroup="FactOrderSales" count="0" hidden="1">
      <extLst>
        <ext xmlns:x15="http://schemas.microsoft.com/office/spreadsheetml/2010/11/main" uri="{B97F6D7D-B522-45F9-BDA1-12C45D357490}">
          <x15:cacheHierarchy aggregatedColumn="43"/>
        </ext>
      </extLst>
    </cacheHierarchy>
    <cacheHierarchy uniqueName="[Measures].[Count of Discount Rate %]" caption="Count of Discount Rate %" measure="1" displayFolder="" measureGroup="FactOrderSales" count="0" hidden="1">
      <extLst>
        <ext xmlns:x15="http://schemas.microsoft.com/office/spreadsheetml/2010/11/main" uri="{B97F6D7D-B522-45F9-BDA1-12C45D357490}">
          <x15:cacheHierarchy aggregatedColumn="43"/>
        </ext>
      </extLst>
    </cacheHierarchy>
    <cacheHierarchy uniqueName="[Measures].[Count of WithDiscount]" caption="Count of WithDiscount" measure="1" displayFolder="" measureGroup="FactOrderSales" count="0" hidden="1">
      <extLst>
        <ext xmlns:x15="http://schemas.microsoft.com/office/spreadsheetml/2010/11/main" uri="{B97F6D7D-B522-45F9-BDA1-12C45D357490}">
          <x15:cacheHierarchy aggregatedColumn="46"/>
        </ext>
      </extLst>
    </cacheHierarchy>
    <cacheHierarchy uniqueName="[Measures].[Sum of CustomerDetailsID]" caption="Sum of CustomerDetailsID" measure="1" displayFolder="" measureGroup="DimOrders" count="0" hidden="1">
      <extLst>
        <ext xmlns:x15="http://schemas.microsoft.com/office/spreadsheetml/2010/11/main" uri="{B97F6D7D-B522-45F9-BDA1-12C45D357490}">
          <x15:cacheHierarchy aggregatedColumn="17"/>
        </ext>
      </extLst>
    </cacheHierarchy>
    <cacheHierarchy uniqueName="[Measures].[Average of Delivery Duration]" caption="Average of Delivery Duration" measure="1" displayFolder="" measureGroup="DimOrders" count="0" hidden="1">
      <extLst>
        <ext xmlns:x15="http://schemas.microsoft.com/office/spreadsheetml/2010/11/main" uri="{B97F6D7D-B522-45F9-BDA1-12C45D357490}">
          <x15:cacheHierarchy aggregatedColumn="25"/>
        </ext>
      </extLst>
    </cacheHierarchy>
    <cacheHierarchy uniqueName="[Measures].[Count of Region]" caption="Count of Region" measure="1" displayFolder="" measureGroup="DimPeople" count="0" hidden="1">
      <extLst>
        <ext xmlns:x15="http://schemas.microsoft.com/office/spreadsheetml/2010/11/main" uri="{B97F6D7D-B522-45F9-BDA1-12C45D357490}">
          <x15:cacheHierarchy aggregatedColumn="32"/>
        </ext>
      </extLst>
    </cacheHierarchy>
    <cacheHierarchy uniqueName="[Measures].[Count of OrderID]" caption="Count of OrderID" measure="1" displayFolder="" measureGroup="DimOrders" count="0" hidden="1">
      <extLst>
        <ext xmlns:x15="http://schemas.microsoft.com/office/spreadsheetml/2010/11/main" uri="{B97F6D7D-B522-45F9-BDA1-12C45D357490}">
          <x15:cacheHierarchy aggregatedColumn="11"/>
        </ext>
      </extLst>
    </cacheHierarchy>
    <cacheHierarchy uniqueName="[Measures].[Distinct Count of OrderID]" caption="Distinct Count of OrderID" measure="1" displayFolder="" measureGroup="DimOrders" count="0" hidden="1">
      <extLst>
        <ext xmlns:x15="http://schemas.microsoft.com/office/spreadsheetml/2010/11/main" uri="{B97F6D7D-B522-45F9-BDA1-12C45D357490}">
          <x15:cacheHierarchy aggregatedColumn="11"/>
        </ext>
      </extLst>
    </cacheHierarchy>
    <cacheHierarchy uniqueName="[Measures].[Count of CustomerID]" caption="Count of CustomerID" measure="1" displayFolder="" measureGroup="DimCustomers" count="0" hidden="1">
      <extLst>
        <ext xmlns:x15="http://schemas.microsoft.com/office/spreadsheetml/2010/11/main" uri="{B97F6D7D-B522-45F9-BDA1-12C45D357490}">
          <x15:cacheHierarchy aggregatedColumn="6"/>
        </ext>
      </extLst>
    </cacheHierarchy>
    <cacheHierarchy uniqueName="[Measures].[Count of CustomerDetailsID]" caption="Count of CustomerDetailsID" measure="1" displayFolder="" measureGroup="DimOrders" count="0" hidden="1">
      <extLst>
        <ext xmlns:x15="http://schemas.microsoft.com/office/spreadsheetml/2010/11/main" uri="{B97F6D7D-B522-45F9-BDA1-12C45D357490}">
          <x15:cacheHierarchy aggregatedColumn="17"/>
        </ext>
      </extLst>
    </cacheHierarchy>
    <cacheHierarchy uniqueName="[Measures].[Distinct Count of CustomerDetailsID]" caption="Distinct Count of CustomerDetailsID" measure="1" displayFolder="" measureGroup="DimOrders" count="0" hidden="1">
      <extLst>
        <ext xmlns:x15="http://schemas.microsoft.com/office/spreadsheetml/2010/11/main" uri="{B97F6D7D-B522-45F9-BDA1-12C45D357490}">
          <x15:cacheHierarchy aggregatedColumn="17"/>
        </ext>
      </extLst>
    </cacheHierarchy>
    <cacheHierarchy uniqueName="[Measures].[Sum of Order.Year]" caption="Sum of Order.Year" measure="1" displayFolder="" measureGroup="DimOrders" count="0" hidden="1">
      <extLst>
        <ext xmlns:x15="http://schemas.microsoft.com/office/spreadsheetml/2010/11/main" uri="{B97F6D7D-B522-45F9-BDA1-12C45D357490}">
          <x15:cacheHierarchy aggregatedColumn="20"/>
        </ext>
      </extLst>
    </cacheHierarchy>
    <cacheHierarchy uniqueName="[Measures].[Count of Order.Year]" caption="Count of Order.Year" measure="1" displayFolder="" measureGroup="DimOrders" count="0" hidden="1">
      <extLst>
        <ext xmlns:x15="http://schemas.microsoft.com/office/spreadsheetml/2010/11/main" uri="{B97F6D7D-B522-45F9-BDA1-12C45D357490}">
          <x15:cacheHierarchy aggregatedColumn="20"/>
        </ext>
      </extLst>
    </cacheHierarchy>
    <cacheHierarchy uniqueName="[Measures].[Sum of RegionID]" caption="Sum of RegionID" measure="1" displayFolder="" measureGroup="DimOrders" count="0" hidden="1">
      <extLst>
        <ext xmlns:x15="http://schemas.microsoft.com/office/spreadsheetml/2010/11/main" uri="{B97F6D7D-B522-45F9-BDA1-12C45D357490}">
          <x15:cacheHierarchy aggregatedColumn="19"/>
        </ext>
      </extLst>
    </cacheHierarchy>
    <cacheHierarchy uniqueName="[Measures].[Count of RegionID]" caption="Count of RegionID" measure="1" displayFolder="" measureGroup="DimOrders" count="0" hidden="1">
      <extLst>
        <ext xmlns:x15="http://schemas.microsoft.com/office/spreadsheetml/2010/11/main" uri="{B97F6D7D-B522-45F9-BDA1-12C45D357490}">
          <x15:cacheHierarchy aggregatedColumn="19"/>
        </ext>
      </extLst>
    </cacheHierarchy>
    <cacheHierarchy uniqueName="[Measures].[Distinct Count of RegionID]" caption="Distinct Count of RegionID" measure="1" displayFolder="" measureGroup="DimOrders" count="0" hidden="1">
      <extLst>
        <ext xmlns:x15="http://schemas.microsoft.com/office/spreadsheetml/2010/11/main" uri="{B97F6D7D-B522-45F9-BDA1-12C45D357490}">
          <x15:cacheHierarchy aggregatedColumn="19"/>
        </ext>
      </extLst>
    </cacheHierarchy>
    <cacheHierarchy uniqueName="[Measures].[Sum of OrderSalesID]" caption="Sum of OrderSalesID" measure="1" displayFolder="" measureGroup="FactOrderSales" count="0" hidden="1">
      <extLst>
        <ext xmlns:x15="http://schemas.microsoft.com/office/spreadsheetml/2010/11/main" uri="{B97F6D7D-B522-45F9-BDA1-12C45D357490}">
          <x15:cacheHierarchy aggregatedColumn="38"/>
        </ext>
      </extLst>
    </cacheHierarchy>
    <cacheHierarchy uniqueName="[Measures].[Count of OrderSalesID]" caption="Count of OrderSalesID" measure="1" displayFolder="" measureGroup="FactOrderSales" count="0" hidden="1">
      <extLst>
        <ext xmlns:x15="http://schemas.microsoft.com/office/spreadsheetml/2010/11/main" uri="{B97F6D7D-B522-45F9-BDA1-12C45D357490}">
          <x15:cacheHierarchy aggregatedColumn="38"/>
        </ext>
      </extLst>
    </cacheHierarchy>
    <cacheHierarchy uniqueName="[Measures].[Count of OrderID 2]" caption="Count of OrderID 2" measure="1" displayFolder="" measureGroup="FactOrderSales" count="0" hidden="1">
      <extLst>
        <ext xmlns:x15="http://schemas.microsoft.com/office/spreadsheetml/2010/11/main" uri="{B97F6D7D-B522-45F9-BDA1-12C45D357490}">
          <x15:cacheHierarchy aggregatedColumn="39"/>
        </ext>
      </extLst>
    </cacheHierarchy>
    <cacheHierarchy uniqueName="[Measures].[Count of FirstName]" caption="Count of FirstName" measure="1" displayFolder="" measureGroup="DimCustomers" count="0" hidden="1">
      <extLst>
        <ext xmlns:x15="http://schemas.microsoft.com/office/spreadsheetml/2010/11/main" uri="{B97F6D7D-B522-45F9-BDA1-12C45D357490}">
          <x15:cacheHierarchy aggregatedColumn="7"/>
        </ext>
      </extLst>
    </cacheHierarchy>
    <cacheHierarchy uniqueName="[Measures].[Distinct Count of FirstName]" caption="Distinct Count of FirstName" measure="1" displayFolder="" measureGroup="DimCustomers" count="0" hidden="1">
      <extLst>
        <ext xmlns:x15="http://schemas.microsoft.com/office/spreadsheetml/2010/11/main" uri="{B97F6D7D-B522-45F9-BDA1-12C45D357490}">
          <x15:cacheHierarchy aggregatedColumn="7"/>
        </ext>
      </extLst>
    </cacheHierarchy>
    <cacheHierarchy uniqueName="[Measures].[Distinct Count of OrderID 2]" caption="Distinct Count of OrderID 2" measure="1" displayFolder="" measureGroup="FactOrderSales" count="0" hidden="1">
      <extLst>
        <ext xmlns:x15="http://schemas.microsoft.com/office/spreadsheetml/2010/11/main" uri="{B97F6D7D-B522-45F9-BDA1-12C45D357490}">
          <x15:cacheHierarchy aggregatedColumn="39"/>
        </ext>
      </extLst>
    </cacheHierarchy>
    <cacheHierarchy uniqueName="[Measures].[Count of C_Gender]" caption="Count of C_Gender" measure="1" displayFolder="" measureGroup="DimOrders" count="0" hidden="1">
      <extLst>
        <ext xmlns:x15="http://schemas.microsoft.com/office/spreadsheetml/2010/11/main" uri="{B97F6D7D-B522-45F9-BDA1-12C45D357490}">
          <x15:cacheHierarchy aggregatedColumn="28"/>
        </ext>
      </extLst>
    </cacheHierarchy>
    <cacheHierarchy uniqueName="[Measures].[Distinct Count of C_Gender]" caption="Distinct Count of C_Gender" measure="1" displayFolder="" measureGroup="DimOrders" count="0" hidden="1">
      <extLst>
        <ext xmlns:x15="http://schemas.microsoft.com/office/spreadsheetml/2010/11/main" uri="{B97F6D7D-B522-45F9-BDA1-12C45D357490}">
          <x15:cacheHierarchy aggregatedColumn="28"/>
        </ext>
      </extLst>
    </cacheHierarchy>
    <cacheHierarchy uniqueName="[Measures].[Count of CustomerID 2]" caption="Count of CustomerID 2" measure="1" displayFolder="" measureGroup="DimOrders" count="0" hidden="1">
      <extLst>
        <ext xmlns:x15="http://schemas.microsoft.com/office/spreadsheetml/2010/11/main" uri="{B97F6D7D-B522-45F9-BDA1-12C45D357490}">
          <x15:cacheHierarchy aggregatedColumn="15"/>
        </ext>
      </extLst>
    </cacheHierarchy>
    <cacheHierarchy uniqueName="[Measures].[Distinct Count of CustomerID]" caption="Distinct Count of CustomerID" measure="1" displayFolder="" measureGroup="DimOrders" count="0" hidden="1">
      <extLst>
        <ext xmlns:x15="http://schemas.microsoft.com/office/spreadsheetml/2010/11/main" uri="{B97F6D7D-B522-45F9-BDA1-12C45D357490}">
          <x15:cacheHierarchy aggregatedColumn="15"/>
        </ext>
      </extLst>
    </cacheHierarchy>
    <cacheHierarchy uniqueName="[Measures].[Count of ShipMode]" caption="Count of ShipMode" measure="1" displayFolder="" measureGroup="DimOrders" count="0" hidden="1">
      <extLst>
        <ext xmlns:x15="http://schemas.microsoft.com/office/spreadsheetml/2010/11/main" uri="{B97F6D7D-B522-45F9-BDA1-12C45D357490}">
          <x15:cacheHierarchy aggregatedColumn="14"/>
        </ext>
      </extLst>
    </cacheHierarchy>
    <cacheHierarchy uniqueName="[Measures].[Count of C_Segment]" caption="Count of C_Segment" measure="1" displayFolder="" measureGroup="DimOrders" count="0" hidden="1">
      <extLst>
        <ext xmlns:x15="http://schemas.microsoft.com/office/spreadsheetml/2010/11/main" uri="{B97F6D7D-B522-45F9-BDA1-12C45D357490}">
          <x15:cacheHierarchy aggregatedColumn="29"/>
        </ext>
      </extLst>
    </cacheHierarchy>
  </cacheHierarchies>
  <kpis count="0"/>
  <dimensions count="7">
    <dimension name="DimCustomerDetails" uniqueName="[DimCustomerDetails]" caption="DimCustomerDetails"/>
    <dimension name="DimCustomers" uniqueName="[DimCustomers]" caption="DimCustomers"/>
    <dimension name="DimOrders" uniqueName="[DimOrders]" caption="DimOrders"/>
    <dimension name="DimPeople" uniqueName="[DimPeople]" caption="DimPeople"/>
    <dimension name="DimProducts" uniqueName="[DimProducts]" caption="DimProducts"/>
    <dimension name="FactOrderSales" uniqueName="[FactOrderSales]" caption="FactOrderSales"/>
    <dimension measure="1" name="Measures" uniqueName="[Measures]" caption="Measures"/>
  </dimensions>
  <measureGroups count="6">
    <measureGroup name="DimCustomerDetails" caption="DimCustomerDetails"/>
    <measureGroup name="DimCustomers" caption="DimCustomers"/>
    <measureGroup name="DimOrders" caption="DimOrders"/>
    <measureGroup name="DimPeople" caption="DimPeople"/>
    <measureGroup name="DimProducts" caption="DimProducts"/>
    <measureGroup name="FactOrderSales" caption="FactOrderSales"/>
  </measureGroups>
  <maps count="15">
    <map measureGroup="0" dimension="0"/>
    <map measureGroup="1" dimension="1"/>
    <map measureGroup="2" dimension="0"/>
    <map measureGroup="2" dimension="1"/>
    <map measureGroup="2" dimension="2"/>
    <map measureGroup="2" dimension="3"/>
    <map measureGroup="2" dimension="4"/>
    <map measureGroup="3" dimension="3"/>
    <map measureGroup="4" dimension="4"/>
    <map measureGroup="5" dimension="0"/>
    <map measureGroup="5" dimension="1"/>
    <map measureGroup="5" dimension="2"/>
    <map measureGroup="5" dimension="3"/>
    <map measureGroup="5"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ONA" refreshedDate="45231.670192824073" backgroundQuery="1" createdVersion="8" refreshedVersion="8" minRefreshableVersion="3" recordCount="0" supportSubquery="1" supportAdvancedDrill="1" xr:uid="{915079D6-712E-4985-BE21-B727D0A4D903}">
  <cacheSource type="external" connectionId="7"/>
  <cacheFields count="2">
    <cacheField name="[Measures].[Total.Sales]" caption="Total.Sales" numFmtId="0" hierarchy="49" level="32767"/>
    <cacheField name="[DimPeople].[Region].[Region]" caption="Region" numFmtId="0" hierarchy="32" level="1">
      <sharedItems containsSemiMixedTypes="0" containsNonDate="0" containsString="0"/>
    </cacheField>
  </cacheFields>
  <cacheHierarchies count="99">
    <cacheHierarchy uniqueName="[DimCustomerDetails].[CustomerDetailsID]" caption="CustomerDetailsID" attribute="1" defaultMemberUniqueName="[DimCustomerDetails].[CustomerDetailsID].[All]" allUniqueName="[DimCustomerDetails].[CustomerDetailsID].[All]" dimensionUniqueName="[DimCustomerDetails]" displayFolder="" count="0" memberValueDatatype="20" unbalanced="0"/>
    <cacheHierarchy uniqueName="[DimCustomerDetails].[CustomerID]" caption="CustomerID" attribute="1" defaultMemberUniqueName="[DimCustomerDetails].[CustomerID].[All]" allUniqueName="[DimCustomerDetails].[CustomerID].[All]" dimensionUniqueName="[DimCustomerDetails]" displayFolder="" count="0" memberValueDatatype="130" unbalanced="0"/>
    <cacheHierarchy uniqueName="[DimCustomerDetails].[Country]" caption="Country" attribute="1" defaultMemberUniqueName="[DimCustomerDetails].[Country].[All]" allUniqueName="[DimCustomerDetails].[Country].[All]" dimensionUniqueName="[DimCustomerDetails]" displayFolder="" count="0" memberValueDatatype="130" unbalanced="0"/>
    <cacheHierarchy uniqueName="[DimCustomerDetails].[City]" caption="City" attribute="1" defaultMemberUniqueName="[DimCustomerDetails].[City].[All]" allUniqueName="[DimCustomerDetails].[City].[All]" dimensionUniqueName="[DimCustomerDetails]" displayFolder="" count="0" memberValueDatatype="130" unbalanced="0"/>
    <cacheHierarchy uniqueName="[DimCustomerDetails].[State]" caption="State" attribute="1" defaultMemberUniqueName="[DimCustomerDetails].[State].[All]" allUniqueName="[DimCustomerDetails].[State].[All]" dimensionUniqueName="[DimCustomerDetails]" displayFolder="" count="0" memberValueDatatype="130" unbalanced="0"/>
    <cacheHierarchy uniqueName="[DimCustomerDetails].[RegionID]" caption="RegionID" attribute="1" defaultMemberUniqueName="[DimCustomerDetails].[RegionID].[All]" allUniqueName="[DimCustomerDetails].[RegionID].[All]" dimensionUniqueName="[DimCustomerDetails]" displayFolder="" count="0" memberValueDatatype="20" unbalanced="0"/>
    <cacheHierarchy uniqueName="[DimCustomers].[CustomerID]" caption="CustomerID" attribute="1" defaultMemberUniqueName="[DimCustomers].[CustomerID].[All]" allUniqueName="[DimCustomers].[CustomerID].[All]" dimensionUniqueName="[DimCustomers]" displayFolder="" count="0" memberValueDatatype="130" unbalanced="0"/>
    <cacheHierarchy uniqueName="[DimCustomers].[FirstName]" caption="FirstName" attribute="1" defaultMemberUniqueName="[DimCustomers].[FirstName].[All]" allUniqueName="[DimCustomers].[FirstName].[All]" dimensionUniqueName="[DimCustomers]" displayFolder="" count="0" memberValueDatatype="130" unbalanced="0"/>
    <cacheHierarchy uniqueName="[DimCustomers].[LastName]" caption="LastName" attribute="1" defaultMemberUniqueName="[DimCustomers].[LastName].[All]" allUniqueName="[DimCustomers].[LastName].[All]" dimensionUniqueName="[DimCustomers]" displayFolder="" count="0" memberValueDatatype="130" unbalanced="0"/>
    <cacheHierarchy uniqueName="[DimCustomers].[Gender]" caption="Gender" attribute="1" defaultMemberUniqueName="[DimCustomers].[Gender].[All]" allUniqueName="[DimCustomers].[Gender].[All]" dimensionUniqueName="[DimCustomers]" displayFolder="" count="0" memberValueDatatype="130" unbalanced="0"/>
    <cacheHierarchy uniqueName="[DimCustomers].[Segment]" caption="Segment" attribute="1" defaultMemberUniqueName="[DimCustomers].[Segment].[All]" allUniqueName="[DimCustomers].[Segment].[All]" dimensionUniqueName="[DimCustomers]" displayFolder="" count="0" memberValueDatatype="130" unbalanced="0"/>
    <cacheHierarchy uniqueName="[DimOrders].[OrderID]" caption="OrderID" attribute="1" defaultMemberUniqueName="[DimOrders].[OrderID].[All]" allUniqueName="[DimOrders].[OrderID].[All]" dimensionUniqueName="[DimOrders]" displayFolder="" count="0" memberValueDatatype="130" unbalanced="0"/>
    <cacheHierarchy uniqueName="[DimOrders].[OrderDate]" caption="OrderDate" attribute="1" time="1" defaultMemberUniqueName="[DimOrders].[OrderDate].[All]" allUniqueName="[DimOrders].[OrderDate].[All]" dimensionUniqueName="[DimOrders]" displayFolder="" count="0" memberValueDatatype="7" unbalanced="0"/>
    <cacheHierarchy uniqueName="[DimOrders].[ShipDate]" caption="ShipDate" attribute="1" time="1" defaultMemberUniqueName="[DimOrders].[ShipDate].[All]" allUniqueName="[DimOrders].[ShipDate].[All]" dimensionUniqueName="[DimOrders]" displayFolder="" count="0" memberValueDatatype="7" unbalanced="0"/>
    <cacheHierarchy uniqueName="[DimOrders].[ShipMode]" caption="ShipMode" attribute="1" defaultMemberUniqueName="[DimOrders].[ShipMode].[All]" allUniqueName="[DimOrders].[ShipMode].[All]" dimensionUniqueName="[DimOrders]" displayFolder="" count="0" memberValueDatatype="130" unbalanced="0"/>
    <cacheHierarchy uniqueName="[DimOrders].[CustomerID]" caption="CustomerID" attribute="1" defaultMemberUniqueName="[DimOrders].[CustomerID].[All]" allUniqueName="[DimOrders].[CustomerID].[All]" dimensionUniqueName="[DimOrders]" displayFolder="" count="0" memberValueDatatype="130" unbalanced="0"/>
    <cacheHierarchy uniqueName="[DimOrders].[ProductID]" caption="ProductID" attribute="1" defaultMemberUniqueName="[DimOrders].[ProductID].[All]" allUniqueName="[DimOrders].[ProductID].[All]" dimensionUniqueName="[DimOrders]" displayFolder="" count="0" memberValueDatatype="130" unbalanced="0"/>
    <cacheHierarchy uniqueName="[DimOrders].[CustomerDetailsID]" caption="CustomerDetailsID" attribute="1" defaultMemberUniqueName="[DimOrders].[CustomerDetailsID].[All]" allUniqueName="[DimOrders].[CustomerDetailsID].[All]" dimensionUniqueName="[DimOrders]" displayFolder="" count="0" memberValueDatatype="20" unbalanced="0"/>
    <cacheHierarchy uniqueName="[DimOrders].[IsReturned]" caption="IsReturned" attribute="1" defaultMemberUniqueName="[DimOrders].[IsReturned].[All]" allUniqueName="[DimOrders].[IsReturned].[All]" dimensionUniqueName="[DimOrders]" displayFolder="" count="0" memberValueDatatype="130" unbalanced="0"/>
    <cacheHierarchy uniqueName="[DimOrders].[RegionID]" caption="RegionID" attribute="1" defaultMemberUniqueName="[DimOrders].[RegionID].[All]" allUniqueName="[DimOrders].[RegionID].[All]" dimensionUniqueName="[DimOrders]" displayFolder="" count="0" memberValueDatatype="20" unbalanced="0"/>
    <cacheHierarchy uniqueName="[DimOrders].[Order.Year]" caption="Order.Year" attribute="1" defaultMemberUniqueName="[DimOrders].[Order.Year].[All]" allUniqueName="[DimOrders].[Order.Year].[All]" dimensionUniqueName="[DimOrders]" displayFolder="" count="2" memberValueDatatype="20" unbalanced="0"/>
    <cacheHierarchy uniqueName="[DimOrders].[Order.MonthName]" caption="Order.MonthName" attribute="1" defaultMemberUniqueName="[DimOrders].[Order.MonthName].[All]" allUniqueName="[DimOrders].[Order.MonthName].[All]" dimensionUniqueName="[DimOrders]" displayFolder="" count="0" memberValueDatatype="130" unbalanced="0"/>
    <cacheHierarchy uniqueName="[DimOrders].[Order.Month]" caption="Order.Month" attribute="1" defaultMemberUniqueName="[DimOrders].[Order.Month].[All]" allUniqueName="[DimOrders].[Order.Month].[All]" dimensionUniqueName="[DimOrders]" displayFolder="" count="0" memberValueDatatype="20" unbalanced="0"/>
    <cacheHierarchy uniqueName="[DimOrders].[Order.DayName]" caption="Order.DayName" attribute="1" defaultMemberUniqueName="[DimOrders].[Order.DayName].[All]" allUniqueName="[DimOrders].[Order.DayName].[All]" dimensionUniqueName="[DimOrders]" displayFolder="" count="0" memberValueDatatype="130" unbalanced="0"/>
    <cacheHierarchy uniqueName="[DimOrders].[Order.Day]" caption="Order.Day" attribute="1" defaultMemberUniqueName="[DimOrders].[Order.Day].[All]" allUniqueName="[DimOrders].[Order.Day].[All]" dimensionUniqueName="[DimOrders]" displayFolder="" count="0" memberValueDatatype="20" unbalanced="0"/>
    <cacheHierarchy uniqueName="[DimOrders].[Delivery Duration]" caption="Delivery Duration" attribute="1" defaultMemberUniqueName="[DimOrders].[Delivery Duration].[All]" allUniqueName="[DimOrders].[Delivery Duration].[All]" dimensionUniqueName="[DimOrders]" displayFolder="" count="0" memberValueDatatype="20" unbalanced="0"/>
    <cacheHierarchy uniqueName="[DimOrders].[C_FirstName]" caption="C_FirstName" attribute="1" defaultMemberUniqueName="[DimOrders].[C_FirstName].[All]" allUniqueName="[DimOrders].[C_FirstName].[All]" dimensionUniqueName="[DimOrders]" displayFolder="" count="0" memberValueDatatype="130" unbalanced="0"/>
    <cacheHierarchy uniqueName="[DimOrders].[C_LastName]" caption="C_LastName" attribute="1" defaultMemberUniqueName="[DimOrders].[C_LastName].[All]" allUniqueName="[DimOrders].[C_LastName].[All]" dimensionUniqueName="[DimOrders]" displayFolder="" count="0" memberValueDatatype="130" unbalanced="0"/>
    <cacheHierarchy uniqueName="[DimOrders].[C_Gender]" caption="C_Gender" attribute="1" defaultMemberUniqueName="[DimOrders].[C_Gender].[All]" allUniqueName="[DimOrders].[C_Gender].[All]" dimensionUniqueName="[DimOrders]" displayFolder="" count="0" memberValueDatatype="130" unbalanced="0"/>
    <cacheHierarchy uniqueName="[DimOrders].[C_Segment]" caption="C_Segment" attribute="1" defaultMemberUniqueName="[DimOrders].[C_Segment].[All]" allUniqueName="[DimOrders].[C_Segment].[All]" dimensionUniqueName="[DimOrders]" displayFolder="" count="0" memberValueDatatype="130" unbalanced="0"/>
    <cacheHierarchy uniqueName="[DimOrders].[OrderDate (Month)]" caption="OrderDate (Month)" attribute="1" defaultMemberUniqueName="[DimOrders].[OrderDate (Month)].[All]" allUniqueName="[DimOrders].[OrderDate (Month)].[All]" dimensionUniqueName="[DimOrders]" displayFolder="" count="0" memberValueDatatype="130" unbalanced="0"/>
    <cacheHierarchy uniqueName="[DimPeople].[RegionID]" caption="RegionID" attribute="1" defaultMemberUniqueName="[DimPeople].[RegionID].[All]" allUniqueName="[DimPeople].[RegionID].[All]" dimensionUniqueName="[DimPeople]" displayFolder="" count="0" memberValueDatatype="20" unbalanced="0"/>
    <cacheHierarchy uniqueName="[DimPeople].[Region]" caption="Region" attribute="1" defaultMemberUniqueName="[DimPeople].[Region].[All]" allUniqueName="[DimPeople].[Region].[All]" dimensionUniqueName="[DimPeople]" displayFolder="" count="2" memberValueDatatype="130" unbalanced="0">
      <fieldsUsage count="2">
        <fieldUsage x="-1"/>
        <fieldUsage x="1"/>
      </fieldsUsage>
    </cacheHierarchy>
    <cacheHierarchy uniqueName="[DimPeople].[RegionalManager]" caption="RegionalManager" attribute="1" defaultMemberUniqueName="[DimPeople].[RegionalManager].[All]" allUniqueName="[DimPeople].[RegionalManager].[All]" dimensionUniqueName="[DimPeople]" displayFolder="" count="0" memberValueDatatype="130" unbalanced="0"/>
    <cacheHierarchy uniqueName="[DimProducts].[ProductID]" caption="ProductID" attribute="1" defaultMemberUniqueName="[DimProducts].[ProductID].[All]" allUniqueName="[DimProducts].[ProductID].[All]" dimensionUniqueName="[DimProducts]" displayFolder="" count="0" memberValueDatatype="130" unbalanced="0"/>
    <cacheHierarchy uniqueName="[DimProducts].[Category]" caption="Category" attribute="1" defaultMemberUniqueName="[DimProducts].[Category].[All]" allUniqueName="[DimProducts].[Category].[All]" dimensionUniqueName="[DimProducts]" displayFolder="" count="2" memberValueDatatype="130" unbalanced="0"/>
    <cacheHierarchy uniqueName="[DimProducts].[Subcategory]" caption="Subcategory" attribute="1" defaultMemberUniqueName="[DimProducts].[Subcategory].[All]" allUniqueName="[DimProducts].[Subcategory].[All]" dimensionUniqueName="[DimProducts]" displayFolder="" count="0" memberValueDatatype="130" unbalanced="0"/>
    <cacheHierarchy uniqueName="[DimProducts].[ProductName]" caption="ProductName" attribute="1" defaultMemberUniqueName="[DimProducts].[ProductName].[All]" allUniqueName="[DimProducts].[ProductName].[All]" dimensionUniqueName="[DimProducts]" displayFolder="" count="0" memberValueDatatype="130" unbalanced="0"/>
    <cacheHierarchy uniqueName="[FactOrderSales].[OrderSalesID]" caption="OrderSalesID" attribute="1" defaultMemberUniqueName="[FactOrderSales].[OrderSalesID].[All]" allUniqueName="[FactOrderSales].[OrderSalesID].[All]" dimensionUniqueName="[FactOrderSales]" displayFolder="" count="0" memberValueDatatype="20" unbalanced="0"/>
    <cacheHierarchy uniqueName="[FactOrderSales].[OrderID]" caption="OrderID" attribute="1" defaultMemberUniqueName="[FactOrderSales].[OrderID].[All]" allUniqueName="[FactOrderSales].[OrderID].[All]" dimensionUniqueName="[FactOrderSales]" displayFolder="" count="0" memberValueDatatype="130" unbalanced="0"/>
    <cacheHierarchy uniqueName="[FactOrderSales].[ProductID]" caption="ProductID" attribute="1" defaultMemberUniqueName="[FactOrderSales].[ProductID].[All]" allUniqueName="[FactOrderSales].[ProductID].[All]" dimensionUniqueName="[FactOrderSales]" displayFolder="" count="0" memberValueDatatype="130" unbalanced="0"/>
    <cacheHierarchy uniqueName="[FactOrderSales].[Sales]" caption="Sales" attribute="1" defaultMemberUniqueName="[FactOrderSales].[Sales].[All]" allUniqueName="[FactOrderSales].[Sales].[All]" dimensionUniqueName="[FactOrderSales]" displayFolder="" count="0" memberValueDatatype="5" unbalanced="0"/>
    <cacheHierarchy uniqueName="[FactOrderSales].[Quantity]" caption="Quantity" attribute="1" defaultMemberUniqueName="[FactOrderSales].[Quantity].[All]" allUniqueName="[FactOrderSales].[Quantity].[All]" dimensionUniqueName="[FactOrderSales]" displayFolder="" count="0" memberValueDatatype="20" unbalanced="0"/>
    <cacheHierarchy uniqueName="[FactOrderSales].[Discount Rate %]" caption="Discount Rate %" attribute="1" defaultMemberUniqueName="[FactOrderSales].[Discount Rate %].[All]" allUniqueName="[FactOrderSales].[Discount Rate %].[All]" dimensionUniqueName="[FactOrderSales]" displayFolder="" count="0" memberValueDatatype="20" unbalanced="0"/>
    <cacheHierarchy uniqueName="[FactOrderSales].[Profit]" caption="Profit" attribute="1" defaultMemberUniqueName="[FactOrderSales].[Profit].[All]" allUniqueName="[FactOrderSales].[Profit].[All]" dimensionUniqueName="[FactOrderSales]" displayFolder="" count="0" memberValueDatatype="5" unbalanced="0"/>
    <cacheHierarchy uniqueName="[FactOrderSales].[RegionID]" caption="RegionID" attribute="1" defaultMemberUniqueName="[FactOrderSales].[RegionID].[All]" allUniqueName="[FactOrderSales].[RegionID].[All]" dimensionUniqueName="[FactOrderSales]" displayFolder="" count="0" memberValueDatatype="20" unbalanced="0"/>
    <cacheHierarchy uniqueName="[FactOrderSales].[WithDiscount]" caption="WithDiscount" attribute="1" defaultMemberUniqueName="[FactOrderSales].[WithDiscount].[All]" allUniqueName="[FactOrderSales].[WithDiscount].[All]" dimensionUniqueName="[FactOrderSales]" displayFolder="" count="0" memberValueDatatype="130" unbalanced="0"/>
    <cacheHierarchy uniqueName="[DimOrders].[OrderDate (Month Index)]" caption="OrderDate (Month Index)" attribute="1" defaultMemberUniqueName="[DimOrders].[OrderDate (Month Index)].[All]" allUniqueName="[DimOrders].[OrderDate (Month Index)].[All]" dimensionUniqueName="[DimOrders]" displayFolder="" count="0" memberValueDatatype="20" unbalanced="0" hidden="1"/>
    <cacheHierarchy uniqueName="[Measures].[Total.Profit]" caption="Total.Profit" measure="1" displayFolder="" measureGroup="FactOrderSales" count="0"/>
    <cacheHierarchy uniqueName="[Measures].[Total.Sales]" caption="Total.Sales" measure="1" displayFolder="" measureGroup="FactOrderSales" count="0" oneField="1">
      <fieldsUsage count="1">
        <fieldUsage x="0"/>
      </fieldsUsage>
    </cacheHierarchy>
    <cacheHierarchy uniqueName="[Measures].[Total.Quantity]" caption="Total.Quantity" measure="1" displayFolder="" measureGroup="FactOrderSales" count="0"/>
    <cacheHierarchy uniqueName="[Measures].[Average Delivery Duration]" caption="Average Delivery Duration" measure="1" displayFolder="" measureGroup="DimOrders" count="0"/>
    <cacheHierarchy uniqueName="[Measures].[__XL_Count DimCustomers]" caption="__XL_Count DimCustomers" measure="1" displayFolder="" measureGroup="DimCustomers" count="0" hidden="1"/>
    <cacheHierarchy uniqueName="[Measures].[__XL_Count DimCustomerDetails]" caption="__XL_Count DimCustomerDetails" measure="1" displayFolder="" measureGroup="DimCustomerDetails" count="0" hidden="1"/>
    <cacheHierarchy uniqueName="[Measures].[__XL_Count DimPeople]" caption="__XL_Count DimPeople" measure="1" displayFolder="" measureGroup="DimPeople" count="0" hidden="1"/>
    <cacheHierarchy uniqueName="[Measures].[__XL_Count DimProducts]" caption="__XL_Count DimProducts" measure="1" displayFolder="" measureGroup="DimProducts" count="0" hidden="1"/>
    <cacheHierarchy uniqueName="[Measures].[__XL_Count FactOrderSales]" caption="__XL_Count FactOrderSales" measure="1" displayFolder="" measureGroup="FactOrderSales" count="0" hidden="1"/>
    <cacheHierarchy uniqueName="[Measures].[__XL_Count DimOrders]" caption="__XL_Count DimOrders" measure="1" displayFolder="" measureGroup="DimOrders" count="0" hidden="1"/>
    <cacheHierarchy uniqueName="[Measures].[__No measures defined]" caption="__No measures defined" measure="1" displayFolder="" count="0" hidden="1"/>
    <cacheHierarchy uniqueName="[Measures].[Count of IsReturned]" caption="Count of IsReturned" measure="1" displayFolder="" measureGroup="DimOrders" count="0" hidden="1">
      <extLst>
        <ext xmlns:x15="http://schemas.microsoft.com/office/spreadsheetml/2010/11/main" uri="{B97F6D7D-B522-45F9-BDA1-12C45D357490}">
          <x15:cacheHierarchy aggregatedColumn="18"/>
        </ext>
      </extLst>
    </cacheHierarchy>
    <cacheHierarchy uniqueName="[Measures].[Count of Order.MonthName]" caption="Count of Order.MonthName" measure="1" displayFolder="" measureGroup="DimOrders" count="0" hidden="1">
      <extLst>
        <ext xmlns:x15="http://schemas.microsoft.com/office/spreadsheetml/2010/11/main" uri="{B97F6D7D-B522-45F9-BDA1-12C45D357490}">
          <x15:cacheHierarchy aggregatedColumn="21"/>
        </ext>
      </extLst>
    </cacheHierarchy>
    <cacheHierarchy uniqueName="[Measures].[Sum of Order.Month]" caption="Sum of Order.Month" measure="1" displayFolder="" measureGroup="DimOrders" count="0" hidden="1">
      <extLst>
        <ext xmlns:x15="http://schemas.microsoft.com/office/spreadsheetml/2010/11/main" uri="{B97F6D7D-B522-45F9-BDA1-12C45D357490}">
          <x15:cacheHierarchy aggregatedColumn="22"/>
        </ext>
      </extLst>
    </cacheHierarchy>
    <cacheHierarchy uniqueName="[Measures].[Count of Order.Month]" caption="Count of Order.Month" measure="1" displayFolder="" measureGroup="DimOrders" count="0" hidden="1">
      <extLst>
        <ext xmlns:x15="http://schemas.microsoft.com/office/spreadsheetml/2010/11/main" uri="{B97F6D7D-B522-45F9-BDA1-12C45D357490}">
          <x15:cacheHierarchy aggregatedColumn="22"/>
        </ext>
      </extLst>
    </cacheHierarchy>
    <cacheHierarchy uniqueName="[Measures].[Count of Order.DayName]" caption="Count of Order.DayName" measure="1" displayFolder="" measureGroup="Dim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FactOrderSales" count="0" hidden="1">
      <extLst>
        <ext xmlns:x15="http://schemas.microsoft.com/office/spreadsheetml/2010/11/main" uri="{B97F6D7D-B522-45F9-BDA1-12C45D357490}">
          <x15:cacheHierarchy aggregatedColumn="41"/>
        </ext>
      </extLst>
    </cacheHierarchy>
    <cacheHierarchy uniqueName="[Measures].[Sum of Profit]" caption="Sum of Profit" measure="1" displayFolder="" measureGroup="FactOrderSales" count="0" hidden="1">
      <extLst>
        <ext xmlns:x15="http://schemas.microsoft.com/office/spreadsheetml/2010/11/main" uri="{B97F6D7D-B522-45F9-BDA1-12C45D357490}">
          <x15:cacheHierarchy aggregatedColumn="44"/>
        </ext>
      </extLst>
    </cacheHierarchy>
    <cacheHierarchy uniqueName="[Measures].[Sum of Delivery Duration]" caption="Sum of Delivery Duration" measure="1" displayFolder="" measureGroup="DimOrders" count="0" hidden="1">
      <extLst>
        <ext xmlns:x15="http://schemas.microsoft.com/office/spreadsheetml/2010/11/main" uri="{B97F6D7D-B522-45F9-BDA1-12C45D357490}">
          <x15:cacheHierarchy aggregatedColumn="25"/>
        </ext>
      </extLst>
    </cacheHierarchy>
    <cacheHierarchy uniqueName="[Measures].[Count of Gender]" caption="Count of Gender" measure="1" displayFolder="" measureGroup="DimCustomers" count="0" hidden="1">
      <extLst>
        <ext xmlns:x15="http://schemas.microsoft.com/office/spreadsheetml/2010/11/main" uri="{B97F6D7D-B522-45F9-BDA1-12C45D357490}">
          <x15:cacheHierarchy aggregatedColumn="9"/>
        </ext>
      </extLst>
    </cacheHierarchy>
    <cacheHierarchy uniqueName="[Measures].[Count of Subcategory]" caption="Count of Subcategory" measure="1" displayFolder="" measureGroup="DimProducts"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FactOrderSales" count="0" hidden="1">
      <extLst>
        <ext xmlns:x15="http://schemas.microsoft.com/office/spreadsheetml/2010/11/main" uri="{B97F6D7D-B522-45F9-BDA1-12C45D357490}">
          <x15:cacheHierarchy aggregatedColumn="42"/>
        </ext>
      </extLst>
    </cacheHierarchy>
    <cacheHierarchy uniqueName="[Measures].[Count of Segment]" caption="Count of Segment" measure="1" displayFolder="" measureGroup="DimCustomers" count="0" hidden="1">
      <extLst>
        <ext xmlns:x15="http://schemas.microsoft.com/office/spreadsheetml/2010/11/main" uri="{B97F6D7D-B522-45F9-BDA1-12C45D357490}">
          <x15:cacheHierarchy aggregatedColumn="10"/>
        </ext>
      </extLst>
    </cacheHierarchy>
    <cacheHierarchy uniqueName="[Measures].[Sum of Discount Rate %]" caption="Sum of Discount Rate %" measure="1" displayFolder="" measureGroup="FactOrderSales" count="0" hidden="1">
      <extLst>
        <ext xmlns:x15="http://schemas.microsoft.com/office/spreadsheetml/2010/11/main" uri="{B97F6D7D-B522-45F9-BDA1-12C45D357490}">
          <x15:cacheHierarchy aggregatedColumn="43"/>
        </ext>
      </extLst>
    </cacheHierarchy>
    <cacheHierarchy uniqueName="[Measures].[Count of Discount Rate %]" caption="Count of Discount Rate %" measure="1" displayFolder="" measureGroup="FactOrderSales" count="0" hidden="1">
      <extLst>
        <ext xmlns:x15="http://schemas.microsoft.com/office/spreadsheetml/2010/11/main" uri="{B97F6D7D-B522-45F9-BDA1-12C45D357490}">
          <x15:cacheHierarchy aggregatedColumn="43"/>
        </ext>
      </extLst>
    </cacheHierarchy>
    <cacheHierarchy uniqueName="[Measures].[Count of WithDiscount]" caption="Count of WithDiscount" measure="1" displayFolder="" measureGroup="FactOrderSales" count="0" hidden="1">
      <extLst>
        <ext xmlns:x15="http://schemas.microsoft.com/office/spreadsheetml/2010/11/main" uri="{B97F6D7D-B522-45F9-BDA1-12C45D357490}">
          <x15:cacheHierarchy aggregatedColumn="46"/>
        </ext>
      </extLst>
    </cacheHierarchy>
    <cacheHierarchy uniqueName="[Measures].[Sum of CustomerDetailsID]" caption="Sum of CustomerDetailsID" measure="1" displayFolder="" measureGroup="DimOrders" count="0" hidden="1">
      <extLst>
        <ext xmlns:x15="http://schemas.microsoft.com/office/spreadsheetml/2010/11/main" uri="{B97F6D7D-B522-45F9-BDA1-12C45D357490}">
          <x15:cacheHierarchy aggregatedColumn="17"/>
        </ext>
      </extLst>
    </cacheHierarchy>
    <cacheHierarchy uniqueName="[Measures].[Average of Delivery Duration]" caption="Average of Delivery Duration" measure="1" displayFolder="" measureGroup="DimOrders" count="0" hidden="1">
      <extLst>
        <ext xmlns:x15="http://schemas.microsoft.com/office/spreadsheetml/2010/11/main" uri="{B97F6D7D-B522-45F9-BDA1-12C45D357490}">
          <x15:cacheHierarchy aggregatedColumn="25"/>
        </ext>
      </extLst>
    </cacheHierarchy>
    <cacheHierarchy uniqueName="[Measures].[Count of Region]" caption="Count of Region" measure="1" displayFolder="" measureGroup="DimPeople" count="0" hidden="1">
      <extLst>
        <ext xmlns:x15="http://schemas.microsoft.com/office/spreadsheetml/2010/11/main" uri="{B97F6D7D-B522-45F9-BDA1-12C45D357490}">
          <x15:cacheHierarchy aggregatedColumn="32"/>
        </ext>
      </extLst>
    </cacheHierarchy>
    <cacheHierarchy uniqueName="[Measures].[Count of OrderID]" caption="Count of OrderID" measure="1" displayFolder="" measureGroup="DimOrders" count="0" hidden="1">
      <extLst>
        <ext xmlns:x15="http://schemas.microsoft.com/office/spreadsheetml/2010/11/main" uri="{B97F6D7D-B522-45F9-BDA1-12C45D357490}">
          <x15:cacheHierarchy aggregatedColumn="11"/>
        </ext>
      </extLst>
    </cacheHierarchy>
    <cacheHierarchy uniqueName="[Measures].[Distinct Count of OrderID]" caption="Distinct Count of OrderID" measure="1" displayFolder="" measureGroup="DimOrders" count="0" hidden="1">
      <extLst>
        <ext xmlns:x15="http://schemas.microsoft.com/office/spreadsheetml/2010/11/main" uri="{B97F6D7D-B522-45F9-BDA1-12C45D357490}">
          <x15:cacheHierarchy aggregatedColumn="11"/>
        </ext>
      </extLst>
    </cacheHierarchy>
    <cacheHierarchy uniqueName="[Measures].[Count of CustomerID]" caption="Count of CustomerID" measure="1" displayFolder="" measureGroup="DimCustomers" count="0" hidden="1">
      <extLst>
        <ext xmlns:x15="http://schemas.microsoft.com/office/spreadsheetml/2010/11/main" uri="{B97F6D7D-B522-45F9-BDA1-12C45D357490}">
          <x15:cacheHierarchy aggregatedColumn="6"/>
        </ext>
      </extLst>
    </cacheHierarchy>
    <cacheHierarchy uniqueName="[Measures].[Count of CustomerDetailsID]" caption="Count of CustomerDetailsID" measure="1" displayFolder="" measureGroup="DimOrders" count="0" hidden="1">
      <extLst>
        <ext xmlns:x15="http://schemas.microsoft.com/office/spreadsheetml/2010/11/main" uri="{B97F6D7D-B522-45F9-BDA1-12C45D357490}">
          <x15:cacheHierarchy aggregatedColumn="17"/>
        </ext>
      </extLst>
    </cacheHierarchy>
    <cacheHierarchy uniqueName="[Measures].[Distinct Count of CustomerDetailsID]" caption="Distinct Count of CustomerDetailsID" measure="1" displayFolder="" measureGroup="DimOrders" count="0" hidden="1">
      <extLst>
        <ext xmlns:x15="http://schemas.microsoft.com/office/spreadsheetml/2010/11/main" uri="{B97F6D7D-B522-45F9-BDA1-12C45D357490}">
          <x15:cacheHierarchy aggregatedColumn="17"/>
        </ext>
      </extLst>
    </cacheHierarchy>
    <cacheHierarchy uniqueName="[Measures].[Sum of Order.Year]" caption="Sum of Order.Year" measure="1" displayFolder="" measureGroup="DimOrders" count="0" hidden="1">
      <extLst>
        <ext xmlns:x15="http://schemas.microsoft.com/office/spreadsheetml/2010/11/main" uri="{B97F6D7D-B522-45F9-BDA1-12C45D357490}">
          <x15:cacheHierarchy aggregatedColumn="20"/>
        </ext>
      </extLst>
    </cacheHierarchy>
    <cacheHierarchy uniqueName="[Measures].[Count of Order.Year]" caption="Count of Order.Year" measure="1" displayFolder="" measureGroup="DimOrders" count="0" hidden="1">
      <extLst>
        <ext xmlns:x15="http://schemas.microsoft.com/office/spreadsheetml/2010/11/main" uri="{B97F6D7D-B522-45F9-BDA1-12C45D357490}">
          <x15:cacheHierarchy aggregatedColumn="20"/>
        </ext>
      </extLst>
    </cacheHierarchy>
    <cacheHierarchy uniqueName="[Measures].[Sum of RegionID]" caption="Sum of RegionID" measure="1" displayFolder="" measureGroup="DimOrders" count="0" hidden="1">
      <extLst>
        <ext xmlns:x15="http://schemas.microsoft.com/office/spreadsheetml/2010/11/main" uri="{B97F6D7D-B522-45F9-BDA1-12C45D357490}">
          <x15:cacheHierarchy aggregatedColumn="19"/>
        </ext>
      </extLst>
    </cacheHierarchy>
    <cacheHierarchy uniqueName="[Measures].[Count of RegionID]" caption="Count of RegionID" measure="1" displayFolder="" measureGroup="DimOrders" count="0" hidden="1">
      <extLst>
        <ext xmlns:x15="http://schemas.microsoft.com/office/spreadsheetml/2010/11/main" uri="{B97F6D7D-B522-45F9-BDA1-12C45D357490}">
          <x15:cacheHierarchy aggregatedColumn="19"/>
        </ext>
      </extLst>
    </cacheHierarchy>
    <cacheHierarchy uniqueName="[Measures].[Distinct Count of RegionID]" caption="Distinct Count of RegionID" measure="1" displayFolder="" measureGroup="DimOrders" count="0" hidden="1">
      <extLst>
        <ext xmlns:x15="http://schemas.microsoft.com/office/spreadsheetml/2010/11/main" uri="{B97F6D7D-B522-45F9-BDA1-12C45D357490}">
          <x15:cacheHierarchy aggregatedColumn="19"/>
        </ext>
      </extLst>
    </cacheHierarchy>
    <cacheHierarchy uniqueName="[Measures].[Sum of OrderSalesID]" caption="Sum of OrderSalesID" measure="1" displayFolder="" measureGroup="FactOrderSales" count="0" hidden="1">
      <extLst>
        <ext xmlns:x15="http://schemas.microsoft.com/office/spreadsheetml/2010/11/main" uri="{B97F6D7D-B522-45F9-BDA1-12C45D357490}">
          <x15:cacheHierarchy aggregatedColumn="38"/>
        </ext>
      </extLst>
    </cacheHierarchy>
    <cacheHierarchy uniqueName="[Measures].[Count of OrderSalesID]" caption="Count of OrderSalesID" measure="1" displayFolder="" measureGroup="FactOrderSales" count="0" hidden="1">
      <extLst>
        <ext xmlns:x15="http://schemas.microsoft.com/office/spreadsheetml/2010/11/main" uri="{B97F6D7D-B522-45F9-BDA1-12C45D357490}">
          <x15:cacheHierarchy aggregatedColumn="38"/>
        </ext>
      </extLst>
    </cacheHierarchy>
    <cacheHierarchy uniqueName="[Measures].[Count of OrderID 2]" caption="Count of OrderID 2" measure="1" displayFolder="" measureGroup="FactOrderSales" count="0" hidden="1">
      <extLst>
        <ext xmlns:x15="http://schemas.microsoft.com/office/spreadsheetml/2010/11/main" uri="{B97F6D7D-B522-45F9-BDA1-12C45D357490}">
          <x15:cacheHierarchy aggregatedColumn="39"/>
        </ext>
      </extLst>
    </cacheHierarchy>
    <cacheHierarchy uniqueName="[Measures].[Count of FirstName]" caption="Count of FirstName" measure="1" displayFolder="" measureGroup="DimCustomers" count="0" hidden="1">
      <extLst>
        <ext xmlns:x15="http://schemas.microsoft.com/office/spreadsheetml/2010/11/main" uri="{B97F6D7D-B522-45F9-BDA1-12C45D357490}">
          <x15:cacheHierarchy aggregatedColumn="7"/>
        </ext>
      </extLst>
    </cacheHierarchy>
    <cacheHierarchy uniqueName="[Measures].[Distinct Count of FirstName]" caption="Distinct Count of FirstName" measure="1" displayFolder="" measureGroup="DimCustomers" count="0" hidden="1">
      <extLst>
        <ext xmlns:x15="http://schemas.microsoft.com/office/spreadsheetml/2010/11/main" uri="{B97F6D7D-B522-45F9-BDA1-12C45D357490}">
          <x15:cacheHierarchy aggregatedColumn="7"/>
        </ext>
      </extLst>
    </cacheHierarchy>
    <cacheHierarchy uniqueName="[Measures].[Distinct Count of OrderID 2]" caption="Distinct Count of OrderID 2" measure="1" displayFolder="" measureGroup="FactOrderSales" count="0" hidden="1">
      <extLst>
        <ext xmlns:x15="http://schemas.microsoft.com/office/spreadsheetml/2010/11/main" uri="{B97F6D7D-B522-45F9-BDA1-12C45D357490}">
          <x15:cacheHierarchy aggregatedColumn="39"/>
        </ext>
      </extLst>
    </cacheHierarchy>
    <cacheHierarchy uniqueName="[Measures].[Count of C_Gender]" caption="Count of C_Gender" measure="1" displayFolder="" measureGroup="DimOrders" count="0" hidden="1">
      <extLst>
        <ext xmlns:x15="http://schemas.microsoft.com/office/spreadsheetml/2010/11/main" uri="{B97F6D7D-B522-45F9-BDA1-12C45D357490}">
          <x15:cacheHierarchy aggregatedColumn="28"/>
        </ext>
      </extLst>
    </cacheHierarchy>
    <cacheHierarchy uniqueName="[Measures].[Distinct Count of C_Gender]" caption="Distinct Count of C_Gender" measure="1" displayFolder="" measureGroup="DimOrders" count="0" hidden="1">
      <extLst>
        <ext xmlns:x15="http://schemas.microsoft.com/office/spreadsheetml/2010/11/main" uri="{B97F6D7D-B522-45F9-BDA1-12C45D357490}">
          <x15:cacheHierarchy aggregatedColumn="28"/>
        </ext>
      </extLst>
    </cacheHierarchy>
    <cacheHierarchy uniqueName="[Measures].[Count of CustomerID 2]" caption="Count of CustomerID 2" measure="1" displayFolder="" measureGroup="DimOrders" count="0" hidden="1">
      <extLst>
        <ext xmlns:x15="http://schemas.microsoft.com/office/spreadsheetml/2010/11/main" uri="{B97F6D7D-B522-45F9-BDA1-12C45D357490}">
          <x15:cacheHierarchy aggregatedColumn="15"/>
        </ext>
      </extLst>
    </cacheHierarchy>
    <cacheHierarchy uniqueName="[Measures].[Distinct Count of CustomerID]" caption="Distinct Count of CustomerID" measure="1" displayFolder="" measureGroup="DimOrders" count="0" hidden="1">
      <extLst>
        <ext xmlns:x15="http://schemas.microsoft.com/office/spreadsheetml/2010/11/main" uri="{B97F6D7D-B522-45F9-BDA1-12C45D357490}">
          <x15:cacheHierarchy aggregatedColumn="15"/>
        </ext>
      </extLst>
    </cacheHierarchy>
    <cacheHierarchy uniqueName="[Measures].[Count of ShipMode]" caption="Count of ShipMode" measure="1" displayFolder="" measureGroup="DimOrders" count="0" hidden="1">
      <extLst>
        <ext xmlns:x15="http://schemas.microsoft.com/office/spreadsheetml/2010/11/main" uri="{B97F6D7D-B522-45F9-BDA1-12C45D357490}">
          <x15:cacheHierarchy aggregatedColumn="14"/>
        </ext>
      </extLst>
    </cacheHierarchy>
    <cacheHierarchy uniqueName="[Measures].[Count of C_Segment]" caption="Count of C_Segment" measure="1" displayFolder="" measureGroup="DimOrders" count="0" hidden="1">
      <extLst>
        <ext xmlns:x15="http://schemas.microsoft.com/office/spreadsheetml/2010/11/main" uri="{B97F6D7D-B522-45F9-BDA1-12C45D357490}">
          <x15:cacheHierarchy aggregatedColumn="29"/>
        </ext>
      </extLst>
    </cacheHierarchy>
  </cacheHierarchies>
  <kpis count="0"/>
  <dimensions count="7">
    <dimension name="DimCustomerDetails" uniqueName="[DimCustomerDetails]" caption="DimCustomerDetails"/>
    <dimension name="DimCustomers" uniqueName="[DimCustomers]" caption="DimCustomers"/>
    <dimension name="DimOrders" uniqueName="[DimOrders]" caption="DimOrders"/>
    <dimension name="DimPeople" uniqueName="[DimPeople]" caption="DimPeople"/>
    <dimension name="DimProducts" uniqueName="[DimProducts]" caption="DimProducts"/>
    <dimension name="FactOrderSales" uniqueName="[FactOrderSales]" caption="FactOrderSales"/>
    <dimension measure="1" name="Measures" uniqueName="[Measures]" caption="Measures"/>
  </dimensions>
  <measureGroups count="6">
    <measureGroup name="DimCustomerDetails" caption="DimCustomerDetails"/>
    <measureGroup name="DimCustomers" caption="DimCustomers"/>
    <measureGroup name="DimOrders" caption="DimOrders"/>
    <measureGroup name="DimPeople" caption="DimPeople"/>
    <measureGroup name="DimProducts" caption="DimProducts"/>
    <measureGroup name="FactOrderSales" caption="FactOrderSales"/>
  </measureGroups>
  <maps count="15">
    <map measureGroup="0" dimension="0"/>
    <map measureGroup="1" dimension="1"/>
    <map measureGroup="2" dimension="0"/>
    <map measureGroup="2" dimension="1"/>
    <map measureGroup="2" dimension="2"/>
    <map measureGroup="2" dimension="3"/>
    <map measureGroup="2" dimension="4"/>
    <map measureGroup="3" dimension="3"/>
    <map measureGroup="4" dimension="4"/>
    <map measureGroup="5" dimension="0"/>
    <map measureGroup="5" dimension="1"/>
    <map measureGroup="5" dimension="2"/>
    <map measureGroup="5" dimension="3"/>
    <map measureGroup="5"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ONA" refreshedDate="45231.670193981481" backgroundQuery="1" createdVersion="8" refreshedVersion="8" minRefreshableVersion="3" recordCount="0" supportSubquery="1" supportAdvancedDrill="1" xr:uid="{CFB0C2F3-8A6C-467A-A206-039D2CB76641}">
  <cacheSource type="external" connectionId="7"/>
  <cacheFields count="3">
    <cacheField name="[Measures].[Total.Sales]" caption="Total.Sales" numFmtId="0" hierarchy="49" level="32767"/>
    <cacheField name="[DimProducts].[Subcategory].[Subcategory]" caption="Subcategory" numFmtId="0" hierarchy="36" level="1">
      <sharedItems count="17">
        <s v="Accessories"/>
        <s v="Appliances"/>
        <s v="Art"/>
        <s v="Binders"/>
        <s v="Bookcases"/>
        <s v="Chairs"/>
        <s v="Copiers"/>
        <s v="Envelopes"/>
        <s v="Fasteners"/>
        <s v="Furnishings"/>
        <s v="Labels"/>
        <s v="Machines"/>
        <s v="Paper"/>
        <s v="Phones"/>
        <s v="Storage"/>
        <s v="Supplies"/>
        <s v="Tables"/>
      </sharedItems>
    </cacheField>
    <cacheField name="[DimPeople].[Region].[Region]" caption="Region" numFmtId="0" hierarchy="32" level="1">
      <sharedItems containsSemiMixedTypes="0" containsNonDate="0" containsString="0"/>
    </cacheField>
  </cacheFields>
  <cacheHierarchies count="99">
    <cacheHierarchy uniqueName="[DimCustomerDetails].[CustomerDetailsID]" caption="CustomerDetailsID" attribute="1" defaultMemberUniqueName="[DimCustomerDetails].[CustomerDetailsID].[All]" allUniqueName="[DimCustomerDetails].[CustomerDetailsID].[All]" dimensionUniqueName="[DimCustomerDetails]" displayFolder="" count="0" memberValueDatatype="20" unbalanced="0"/>
    <cacheHierarchy uniqueName="[DimCustomerDetails].[CustomerID]" caption="CustomerID" attribute="1" defaultMemberUniqueName="[DimCustomerDetails].[CustomerID].[All]" allUniqueName="[DimCustomerDetails].[CustomerID].[All]" dimensionUniqueName="[DimCustomerDetails]" displayFolder="" count="0" memberValueDatatype="130" unbalanced="0"/>
    <cacheHierarchy uniqueName="[DimCustomerDetails].[Country]" caption="Country" attribute="1" defaultMemberUniqueName="[DimCustomerDetails].[Country].[All]" allUniqueName="[DimCustomerDetails].[Country].[All]" dimensionUniqueName="[DimCustomerDetails]" displayFolder="" count="0" memberValueDatatype="130" unbalanced="0"/>
    <cacheHierarchy uniqueName="[DimCustomerDetails].[City]" caption="City" attribute="1" defaultMemberUniqueName="[DimCustomerDetails].[City].[All]" allUniqueName="[DimCustomerDetails].[City].[All]" dimensionUniqueName="[DimCustomerDetails]" displayFolder="" count="0" memberValueDatatype="130" unbalanced="0"/>
    <cacheHierarchy uniqueName="[DimCustomerDetails].[State]" caption="State" attribute="1" defaultMemberUniqueName="[DimCustomerDetails].[State].[All]" allUniqueName="[DimCustomerDetails].[State].[All]" dimensionUniqueName="[DimCustomerDetails]" displayFolder="" count="0" memberValueDatatype="130" unbalanced="0"/>
    <cacheHierarchy uniqueName="[DimCustomerDetails].[RegionID]" caption="RegionID" attribute="1" defaultMemberUniqueName="[DimCustomerDetails].[RegionID].[All]" allUniqueName="[DimCustomerDetails].[RegionID].[All]" dimensionUniqueName="[DimCustomerDetails]" displayFolder="" count="0" memberValueDatatype="20" unbalanced="0"/>
    <cacheHierarchy uniqueName="[DimCustomers].[CustomerID]" caption="CustomerID" attribute="1" defaultMemberUniqueName="[DimCustomers].[CustomerID].[All]" allUniqueName="[DimCustomers].[CustomerID].[All]" dimensionUniqueName="[DimCustomers]" displayFolder="" count="0" memberValueDatatype="130" unbalanced="0"/>
    <cacheHierarchy uniqueName="[DimCustomers].[FirstName]" caption="FirstName" attribute="1" defaultMemberUniqueName="[DimCustomers].[FirstName].[All]" allUniqueName="[DimCustomers].[FirstName].[All]" dimensionUniqueName="[DimCustomers]" displayFolder="" count="0" memberValueDatatype="130" unbalanced="0"/>
    <cacheHierarchy uniqueName="[DimCustomers].[LastName]" caption="LastName" attribute="1" defaultMemberUniqueName="[DimCustomers].[LastName].[All]" allUniqueName="[DimCustomers].[LastName].[All]" dimensionUniqueName="[DimCustomers]" displayFolder="" count="0" memberValueDatatype="130" unbalanced="0"/>
    <cacheHierarchy uniqueName="[DimCustomers].[Gender]" caption="Gender" attribute="1" defaultMemberUniqueName="[DimCustomers].[Gender].[All]" allUniqueName="[DimCustomers].[Gender].[All]" dimensionUniqueName="[DimCustomers]" displayFolder="" count="0" memberValueDatatype="130" unbalanced="0"/>
    <cacheHierarchy uniqueName="[DimCustomers].[Segment]" caption="Segment" attribute="1" defaultMemberUniqueName="[DimCustomers].[Segment].[All]" allUniqueName="[DimCustomers].[Segment].[All]" dimensionUniqueName="[DimCustomers]" displayFolder="" count="0" memberValueDatatype="130" unbalanced="0"/>
    <cacheHierarchy uniqueName="[DimOrders].[OrderID]" caption="OrderID" attribute="1" defaultMemberUniqueName="[DimOrders].[OrderID].[All]" allUniqueName="[DimOrders].[OrderID].[All]" dimensionUniqueName="[DimOrders]" displayFolder="" count="0" memberValueDatatype="130" unbalanced="0"/>
    <cacheHierarchy uniqueName="[DimOrders].[OrderDate]" caption="OrderDate" attribute="1" time="1" defaultMemberUniqueName="[DimOrders].[OrderDate].[All]" allUniqueName="[DimOrders].[OrderDate].[All]" dimensionUniqueName="[DimOrders]" displayFolder="" count="0" memberValueDatatype="7" unbalanced="0"/>
    <cacheHierarchy uniqueName="[DimOrders].[ShipDate]" caption="ShipDate" attribute="1" time="1" defaultMemberUniqueName="[DimOrders].[ShipDate].[All]" allUniqueName="[DimOrders].[ShipDate].[All]" dimensionUniqueName="[DimOrders]" displayFolder="" count="0" memberValueDatatype="7" unbalanced="0"/>
    <cacheHierarchy uniqueName="[DimOrders].[ShipMode]" caption="ShipMode" attribute="1" defaultMemberUniqueName="[DimOrders].[ShipMode].[All]" allUniqueName="[DimOrders].[ShipMode].[All]" dimensionUniqueName="[DimOrders]" displayFolder="" count="0" memberValueDatatype="130" unbalanced="0"/>
    <cacheHierarchy uniqueName="[DimOrders].[CustomerID]" caption="CustomerID" attribute="1" defaultMemberUniqueName="[DimOrders].[CustomerID].[All]" allUniqueName="[DimOrders].[CustomerID].[All]" dimensionUniqueName="[DimOrders]" displayFolder="" count="0" memberValueDatatype="130" unbalanced="0"/>
    <cacheHierarchy uniqueName="[DimOrders].[ProductID]" caption="ProductID" attribute="1" defaultMemberUniqueName="[DimOrders].[ProductID].[All]" allUniqueName="[DimOrders].[ProductID].[All]" dimensionUniqueName="[DimOrders]" displayFolder="" count="0" memberValueDatatype="130" unbalanced="0"/>
    <cacheHierarchy uniqueName="[DimOrders].[CustomerDetailsID]" caption="CustomerDetailsID" attribute="1" defaultMemberUniqueName="[DimOrders].[CustomerDetailsID].[All]" allUniqueName="[DimOrders].[CustomerDetailsID].[All]" dimensionUniqueName="[DimOrders]" displayFolder="" count="0" memberValueDatatype="20" unbalanced="0"/>
    <cacheHierarchy uniqueName="[DimOrders].[IsReturned]" caption="IsReturned" attribute="1" defaultMemberUniqueName="[DimOrders].[IsReturned].[All]" allUniqueName="[DimOrders].[IsReturned].[All]" dimensionUniqueName="[DimOrders]" displayFolder="" count="0" memberValueDatatype="130" unbalanced="0"/>
    <cacheHierarchy uniqueName="[DimOrders].[RegionID]" caption="RegionID" attribute="1" defaultMemberUniqueName="[DimOrders].[RegionID].[All]" allUniqueName="[DimOrders].[RegionID].[All]" dimensionUniqueName="[DimOrders]" displayFolder="" count="0" memberValueDatatype="20" unbalanced="0"/>
    <cacheHierarchy uniqueName="[DimOrders].[Order.Year]" caption="Order.Year" attribute="1" defaultMemberUniqueName="[DimOrders].[Order.Year].[All]" allUniqueName="[DimOrders].[Order.Year].[All]" dimensionUniqueName="[DimOrders]" displayFolder="" count="2" memberValueDatatype="20" unbalanced="0"/>
    <cacheHierarchy uniqueName="[DimOrders].[Order.MonthName]" caption="Order.MonthName" attribute="1" defaultMemberUniqueName="[DimOrders].[Order.MonthName].[All]" allUniqueName="[DimOrders].[Order.MonthName].[All]" dimensionUniqueName="[DimOrders]" displayFolder="" count="0" memberValueDatatype="130" unbalanced="0"/>
    <cacheHierarchy uniqueName="[DimOrders].[Order.Month]" caption="Order.Month" attribute="1" defaultMemberUniqueName="[DimOrders].[Order.Month].[All]" allUniqueName="[DimOrders].[Order.Month].[All]" dimensionUniqueName="[DimOrders]" displayFolder="" count="0" memberValueDatatype="20" unbalanced="0"/>
    <cacheHierarchy uniqueName="[DimOrders].[Order.DayName]" caption="Order.DayName" attribute="1" defaultMemberUniqueName="[DimOrders].[Order.DayName].[All]" allUniqueName="[DimOrders].[Order.DayName].[All]" dimensionUniqueName="[DimOrders]" displayFolder="" count="0" memberValueDatatype="130" unbalanced="0"/>
    <cacheHierarchy uniqueName="[DimOrders].[Order.Day]" caption="Order.Day" attribute="1" defaultMemberUniqueName="[DimOrders].[Order.Day].[All]" allUniqueName="[DimOrders].[Order.Day].[All]" dimensionUniqueName="[DimOrders]" displayFolder="" count="0" memberValueDatatype="20" unbalanced="0"/>
    <cacheHierarchy uniqueName="[DimOrders].[Delivery Duration]" caption="Delivery Duration" attribute="1" defaultMemberUniqueName="[DimOrders].[Delivery Duration].[All]" allUniqueName="[DimOrders].[Delivery Duration].[All]" dimensionUniqueName="[DimOrders]" displayFolder="" count="0" memberValueDatatype="20" unbalanced="0"/>
    <cacheHierarchy uniqueName="[DimOrders].[C_FirstName]" caption="C_FirstName" attribute="1" defaultMemberUniqueName="[DimOrders].[C_FirstName].[All]" allUniqueName="[DimOrders].[C_FirstName].[All]" dimensionUniqueName="[DimOrders]" displayFolder="" count="0" memberValueDatatype="130" unbalanced="0"/>
    <cacheHierarchy uniqueName="[DimOrders].[C_LastName]" caption="C_LastName" attribute="1" defaultMemberUniqueName="[DimOrders].[C_LastName].[All]" allUniqueName="[DimOrders].[C_LastName].[All]" dimensionUniqueName="[DimOrders]" displayFolder="" count="0" memberValueDatatype="130" unbalanced="0"/>
    <cacheHierarchy uniqueName="[DimOrders].[C_Gender]" caption="C_Gender" attribute="1" defaultMemberUniqueName="[DimOrders].[C_Gender].[All]" allUniqueName="[DimOrders].[C_Gender].[All]" dimensionUniqueName="[DimOrders]" displayFolder="" count="0" memberValueDatatype="130" unbalanced="0"/>
    <cacheHierarchy uniqueName="[DimOrders].[C_Segment]" caption="C_Segment" attribute="1" defaultMemberUniqueName="[DimOrders].[C_Segment].[All]" allUniqueName="[DimOrders].[C_Segment].[All]" dimensionUniqueName="[DimOrders]" displayFolder="" count="0" memberValueDatatype="130" unbalanced="0"/>
    <cacheHierarchy uniqueName="[DimOrders].[OrderDate (Month)]" caption="OrderDate (Month)" attribute="1" defaultMemberUniqueName="[DimOrders].[OrderDate (Month)].[All]" allUniqueName="[DimOrders].[OrderDate (Month)].[All]" dimensionUniqueName="[DimOrders]" displayFolder="" count="0" memberValueDatatype="130" unbalanced="0"/>
    <cacheHierarchy uniqueName="[DimPeople].[RegionID]" caption="RegionID" attribute="1" defaultMemberUniqueName="[DimPeople].[RegionID].[All]" allUniqueName="[DimPeople].[RegionID].[All]" dimensionUniqueName="[DimPeople]" displayFolder="" count="0" memberValueDatatype="20" unbalanced="0"/>
    <cacheHierarchy uniqueName="[DimPeople].[Region]" caption="Region" attribute="1" defaultMemberUniqueName="[DimPeople].[Region].[All]" allUniqueName="[DimPeople].[Region].[All]" dimensionUniqueName="[DimPeople]" displayFolder="" count="2" memberValueDatatype="130" unbalanced="0">
      <fieldsUsage count="2">
        <fieldUsage x="-1"/>
        <fieldUsage x="2"/>
      </fieldsUsage>
    </cacheHierarchy>
    <cacheHierarchy uniqueName="[DimPeople].[RegionalManager]" caption="RegionalManager" attribute="1" defaultMemberUniqueName="[DimPeople].[RegionalManager].[All]" allUniqueName="[DimPeople].[RegionalManager].[All]" dimensionUniqueName="[DimPeople]" displayFolder="" count="0" memberValueDatatype="130" unbalanced="0"/>
    <cacheHierarchy uniqueName="[DimProducts].[ProductID]" caption="ProductID" attribute="1" defaultMemberUniqueName="[DimProducts].[ProductID].[All]" allUniqueName="[DimProducts].[ProductID].[All]" dimensionUniqueName="[DimProducts]" displayFolder="" count="0" memberValueDatatype="130" unbalanced="0"/>
    <cacheHierarchy uniqueName="[DimProducts].[Category]" caption="Category" attribute="1" defaultMemberUniqueName="[DimProducts].[Category].[All]" allUniqueName="[DimProducts].[Category].[All]" dimensionUniqueName="[DimProducts]" displayFolder="" count="2" memberValueDatatype="130" unbalanced="0"/>
    <cacheHierarchy uniqueName="[DimProducts].[Subcategory]" caption="Subcategory" attribute="1" defaultMemberUniqueName="[DimProducts].[Subcategory].[All]" allUniqueName="[DimProducts].[Subcategory].[All]" dimensionUniqueName="[DimProducts]" displayFolder="" count="2" memberValueDatatype="130" unbalanced="0">
      <fieldsUsage count="2">
        <fieldUsage x="-1"/>
        <fieldUsage x="1"/>
      </fieldsUsage>
    </cacheHierarchy>
    <cacheHierarchy uniqueName="[DimProducts].[ProductName]" caption="ProductName" attribute="1" defaultMemberUniqueName="[DimProducts].[ProductName].[All]" allUniqueName="[DimProducts].[ProductName].[All]" dimensionUniqueName="[DimProducts]" displayFolder="" count="0" memberValueDatatype="130" unbalanced="0"/>
    <cacheHierarchy uniqueName="[FactOrderSales].[OrderSalesID]" caption="OrderSalesID" attribute="1" defaultMemberUniqueName="[FactOrderSales].[OrderSalesID].[All]" allUniqueName="[FactOrderSales].[OrderSalesID].[All]" dimensionUniqueName="[FactOrderSales]" displayFolder="" count="0" memberValueDatatype="20" unbalanced="0"/>
    <cacheHierarchy uniqueName="[FactOrderSales].[OrderID]" caption="OrderID" attribute="1" defaultMemberUniqueName="[FactOrderSales].[OrderID].[All]" allUniqueName="[FactOrderSales].[OrderID].[All]" dimensionUniqueName="[FactOrderSales]" displayFolder="" count="0" memberValueDatatype="130" unbalanced="0"/>
    <cacheHierarchy uniqueName="[FactOrderSales].[ProductID]" caption="ProductID" attribute="1" defaultMemberUniqueName="[FactOrderSales].[ProductID].[All]" allUniqueName="[FactOrderSales].[ProductID].[All]" dimensionUniqueName="[FactOrderSales]" displayFolder="" count="0" memberValueDatatype="130" unbalanced="0"/>
    <cacheHierarchy uniqueName="[FactOrderSales].[Sales]" caption="Sales" attribute="1" defaultMemberUniqueName="[FactOrderSales].[Sales].[All]" allUniqueName="[FactOrderSales].[Sales].[All]" dimensionUniqueName="[FactOrderSales]" displayFolder="" count="0" memberValueDatatype="5" unbalanced="0"/>
    <cacheHierarchy uniqueName="[FactOrderSales].[Quantity]" caption="Quantity" attribute="1" defaultMemberUniqueName="[FactOrderSales].[Quantity].[All]" allUniqueName="[FactOrderSales].[Quantity].[All]" dimensionUniqueName="[FactOrderSales]" displayFolder="" count="0" memberValueDatatype="20" unbalanced="0"/>
    <cacheHierarchy uniqueName="[FactOrderSales].[Discount Rate %]" caption="Discount Rate %" attribute="1" defaultMemberUniqueName="[FactOrderSales].[Discount Rate %].[All]" allUniqueName="[FactOrderSales].[Discount Rate %].[All]" dimensionUniqueName="[FactOrderSales]" displayFolder="" count="0" memberValueDatatype="20" unbalanced="0"/>
    <cacheHierarchy uniqueName="[FactOrderSales].[Profit]" caption="Profit" attribute="1" defaultMemberUniqueName="[FactOrderSales].[Profit].[All]" allUniqueName="[FactOrderSales].[Profit].[All]" dimensionUniqueName="[FactOrderSales]" displayFolder="" count="0" memberValueDatatype="5" unbalanced="0"/>
    <cacheHierarchy uniqueName="[FactOrderSales].[RegionID]" caption="RegionID" attribute="1" defaultMemberUniqueName="[FactOrderSales].[RegionID].[All]" allUniqueName="[FactOrderSales].[RegionID].[All]" dimensionUniqueName="[FactOrderSales]" displayFolder="" count="0" memberValueDatatype="20" unbalanced="0"/>
    <cacheHierarchy uniqueName="[FactOrderSales].[WithDiscount]" caption="WithDiscount" attribute="1" defaultMemberUniqueName="[FactOrderSales].[WithDiscount].[All]" allUniqueName="[FactOrderSales].[WithDiscount].[All]" dimensionUniqueName="[FactOrderSales]" displayFolder="" count="0" memberValueDatatype="130" unbalanced="0"/>
    <cacheHierarchy uniqueName="[DimOrders].[OrderDate (Month Index)]" caption="OrderDate (Month Index)" attribute="1" defaultMemberUniqueName="[DimOrders].[OrderDate (Month Index)].[All]" allUniqueName="[DimOrders].[OrderDate (Month Index)].[All]" dimensionUniqueName="[DimOrders]" displayFolder="" count="0" memberValueDatatype="20" unbalanced="0" hidden="1"/>
    <cacheHierarchy uniqueName="[Measures].[Total.Profit]" caption="Total.Profit" measure="1" displayFolder="" measureGroup="FactOrderSales" count="0"/>
    <cacheHierarchy uniqueName="[Measures].[Total.Sales]" caption="Total.Sales" measure="1" displayFolder="" measureGroup="FactOrderSales" count="0" oneField="1">
      <fieldsUsage count="1">
        <fieldUsage x="0"/>
      </fieldsUsage>
    </cacheHierarchy>
    <cacheHierarchy uniqueName="[Measures].[Total.Quantity]" caption="Total.Quantity" measure="1" displayFolder="" measureGroup="FactOrderSales" count="0"/>
    <cacheHierarchy uniqueName="[Measures].[Average Delivery Duration]" caption="Average Delivery Duration" measure="1" displayFolder="" measureGroup="DimOrders" count="0"/>
    <cacheHierarchy uniqueName="[Measures].[__XL_Count DimCustomers]" caption="__XL_Count DimCustomers" measure="1" displayFolder="" measureGroup="DimCustomers" count="0" hidden="1"/>
    <cacheHierarchy uniqueName="[Measures].[__XL_Count DimCustomerDetails]" caption="__XL_Count DimCustomerDetails" measure="1" displayFolder="" measureGroup="DimCustomerDetails" count="0" hidden="1"/>
    <cacheHierarchy uniqueName="[Measures].[__XL_Count DimPeople]" caption="__XL_Count DimPeople" measure="1" displayFolder="" measureGroup="DimPeople" count="0" hidden="1"/>
    <cacheHierarchy uniqueName="[Measures].[__XL_Count DimProducts]" caption="__XL_Count DimProducts" measure="1" displayFolder="" measureGroup="DimProducts" count="0" hidden="1"/>
    <cacheHierarchy uniqueName="[Measures].[__XL_Count FactOrderSales]" caption="__XL_Count FactOrderSales" measure="1" displayFolder="" measureGroup="FactOrderSales" count="0" hidden="1"/>
    <cacheHierarchy uniqueName="[Measures].[__XL_Count DimOrders]" caption="__XL_Count DimOrders" measure="1" displayFolder="" measureGroup="DimOrders" count="0" hidden="1"/>
    <cacheHierarchy uniqueName="[Measures].[__No measures defined]" caption="__No measures defined" measure="1" displayFolder="" count="0" hidden="1"/>
    <cacheHierarchy uniqueName="[Measures].[Count of IsReturned]" caption="Count of IsReturned" measure="1" displayFolder="" measureGroup="DimOrders" count="0" hidden="1">
      <extLst>
        <ext xmlns:x15="http://schemas.microsoft.com/office/spreadsheetml/2010/11/main" uri="{B97F6D7D-B522-45F9-BDA1-12C45D357490}">
          <x15:cacheHierarchy aggregatedColumn="18"/>
        </ext>
      </extLst>
    </cacheHierarchy>
    <cacheHierarchy uniqueName="[Measures].[Count of Order.MonthName]" caption="Count of Order.MonthName" measure="1" displayFolder="" measureGroup="DimOrders" count="0" hidden="1">
      <extLst>
        <ext xmlns:x15="http://schemas.microsoft.com/office/spreadsheetml/2010/11/main" uri="{B97F6D7D-B522-45F9-BDA1-12C45D357490}">
          <x15:cacheHierarchy aggregatedColumn="21"/>
        </ext>
      </extLst>
    </cacheHierarchy>
    <cacheHierarchy uniqueName="[Measures].[Sum of Order.Month]" caption="Sum of Order.Month" measure="1" displayFolder="" measureGroup="DimOrders" count="0" hidden="1">
      <extLst>
        <ext xmlns:x15="http://schemas.microsoft.com/office/spreadsheetml/2010/11/main" uri="{B97F6D7D-B522-45F9-BDA1-12C45D357490}">
          <x15:cacheHierarchy aggregatedColumn="22"/>
        </ext>
      </extLst>
    </cacheHierarchy>
    <cacheHierarchy uniqueName="[Measures].[Count of Order.Month]" caption="Count of Order.Month" measure="1" displayFolder="" measureGroup="DimOrders" count="0" hidden="1">
      <extLst>
        <ext xmlns:x15="http://schemas.microsoft.com/office/spreadsheetml/2010/11/main" uri="{B97F6D7D-B522-45F9-BDA1-12C45D357490}">
          <x15:cacheHierarchy aggregatedColumn="22"/>
        </ext>
      </extLst>
    </cacheHierarchy>
    <cacheHierarchy uniqueName="[Measures].[Count of Order.DayName]" caption="Count of Order.DayName" measure="1" displayFolder="" measureGroup="Dim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FactOrderSales" count="0" hidden="1">
      <extLst>
        <ext xmlns:x15="http://schemas.microsoft.com/office/spreadsheetml/2010/11/main" uri="{B97F6D7D-B522-45F9-BDA1-12C45D357490}">
          <x15:cacheHierarchy aggregatedColumn="41"/>
        </ext>
      </extLst>
    </cacheHierarchy>
    <cacheHierarchy uniqueName="[Measures].[Sum of Profit]" caption="Sum of Profit" measure="1" displayFolder="" measureGroup="FactOrderSales" count="0" hidden="1">
      <extLst>
        <ext xmlns:x15="http://schemas.microsoft.com/office/spreadsheetml/2010/11/main" uri="{B97F6D7D-B522-45F9-BDA1-12C45D357490}">
          <x15:cacheHierarchy aggregatedColumn="44"/>
        </ext>
      </extLst>
    </cacheHierarchy>
    <cacheHierarchy uniqueName="[Measures].[Sum of Delivery Duration]" caption="Sum of Delivery Duration" measure="1" displayFolder="" measureGroup="DimOrders" count="0" hidden="1">
      <extLst>
        <ext xmlns:x15="http://schemas.microsoft.com/office/spreadsheetml/2010/11/main" uri="{B97F6D7D-B522-45F9-BDA1-12C45D357490}">
          <x15:cacheHierarchy aggregatedColumn="25"/>
        </ext>
      </extLst>
    </cacheHierarchy>
    <cacheHierarchy uniqueName="[Measures].[Count of Gender]" caption="Count of Gender" measure="1" displayFolder="" measureGroup="DimCustomers" count="0" hidden="1">
      <extLst>
        <ext xmlns:x15="http://schemas.microsoft.com/office/spreadsheetml/2010/11/main" uri="{B97F6D7D-B522-45F9-BDA1-12C45D357490}">
          <x15:cacheHierarchy aggregatedColumn="9"/>
        </ext>
      </extLst>
    </cacheHierarchy>
    <cacheHierarchy uniqueName="[Measures].[Count of Subcategory]" caption="Count of Subcategory" measure="1" displayFolder="" measureGroup="DimProducts"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FactOrderSales" count="0" hidden="1">
      <extLst>
        <ext xmlns:x15="http://schemas.microsoft.com/office/spreadsheetml/2010/11/main" uri="{B97F6D7D-B522-45F9-BDA1-12C45D357490}">
          <x15:cacheHierarchy aggregatedColumn="42"/>
        </ext>
      </extLst>
    </cacheHierarchy>
    <cacheHierarchy uniqueName="[Measures].[Count of Segment]" caption="Count of Segment" measure="1" displayFolder="" measureGroup="DimCustomers" count="0" hidden="1">
      <extLst>
        <ext xmlns:x15="http://schemas.microsoft.com/office/spreadsheetml/2010/11/main" uri="{B97F6D7D-B522-45F9-BDA1-12C45D357490}">
          <x15:cacheHierarchy aggregatedColumn="10"/>
        </ext>
      </extLst>
    </cacheHierarchy>
    <cacheHierarchy uniqueName="[Measures].[Sum of Discount Rate %]" caption="Sum of Discount Rate %" measure="1" displayFolder="" measureGroup="FactOrderSales" count="0" hidden="1">
      <extLst>
        <ext xmlns:x15="http://schemas.microsoft.com/office/spreadsheetml/2010/11/main" uri="{B97F6D7D-B522-45F9-BDA1-12C45D357490}">
          <x15:cacheHierarchy aggregatedColumn="43"/>
        </ext>
      </extLst>
    </cacheHierarchy>
    <cacheHierarchy uniqueName="[Measures].[Count of Discount Rate %]" caption="Count of Discount Rate %" measure="1" displayFolder="" measureGroup="FactOrderSales" count="0" hidden="1">
      <extLst>
        <ext xmlns:x15="http://schemas.microsoft.com/office/spreadsheetml/2010/11/main" uri="{B97F6D7D-B522-45F9-BDA1-12C45D357490}">
          <x15:cacheHierarchy aggregatedColumn="43"/>
        </ext>
      </extLst>
    </cacheHierarchy>
    <cacheHierarchy uniqueName="[Measures].[Count of WithDiscount]" caption="Count of WithDiscount" measure="1" displayFolder="" measureGroup="FactOrderSales" count="0" hidden="1">
      <extLst>
        <ext xmlns:x15="http://schemas.microsoft.com/office/spreadsheetml/2010/11/main" uri="{B97F6D7D-B522-45F9-BDA1-12C45D357490}">
          <x15:cacheHierarchy aggregatedColumn="46"/>
        </ext>
      </extLst>
    </cacheHierarchy>
    <cacheHierarchy uniqueName="[Measures].[Sum of CustomerDetailsID]" caption="Sum of CustomerDetailsID" measure="1" displayFolder="" measureGroup="DimOrders" count="0" hidden="1">
      <extLst>
        <ext xmlns:x15="http://schemas.microsoft.com/office/spreadsheetml/2010/11/main" uri="{B97F6D7D-B522-45F9-BDA1-12C45D357490}">
          <x15:cacheHierarchy aggregatedColumn="17"/>
        </ext>
      </extLst>
    </cacheHierarchy>
    <cacheHierarchy uniqueName="[Measures].[Average of Delivery Duration]" caption="Average of Delivery Duration" measure="1" displayFolder="" measureGroup="DimOrders" count="0" hidden="1">
      <extLst>
        <ext xmlns:x15="http://schemas.microsoft.com/office/spreadsheetml/2010/11/main" uri="{B97F6D7D-B522-45F9-BDA1-12C45D357490}">
          <x15:cacheHierarchy aggregatedColumn="25"/>
        </ext>
      </extLst>
    </cacheHierarchy>
    <cacheHierarchy uniqueName="[Measures].[Count of Region]" caption="Count of Region" measure="1" displayFolder="" measureGroup="DimPeople" count="0" hidden="1">
      <extLst>
        <ext xmlns:x15="http://schemas.microsoft.com/office/spreadsheetml/2010/11/main" uri="{B97F6D7D-B522-45F9-BDA1-12C45D357490}">
          <x15:cacheHierarchy aggregatedColumn="32"/>
        </ext>
      </extLst>
    </cacheHierarchy>
    <cacheHierarchy uniqueName="[Measures].[Count of OrderID]" caption="Count of OrderID" measure="1" displayFolder="" measureGroup="DimOrders" count="0" hidden="1">
      <extLst>
        <ext xmlns:x15="http://schemas.microsoft.com/office/spreadsheetml/2010/11/main" uri="{B97F6D7D-B522-45F9-BDA1-12C45D357490}">
          <x15:cacheHierarchy aggregatedColumn="11"/>
        </ext>
      </extLst>
    </cacheHierarchy>
    <cacheHierarchy uniqueName="[Measures].[Distinct Count of OrderID]" caption="Distinct Count of OrderID" measure="1" displayFolder="" measureGroup="DimOrders" count="0" hidden="1">
      <extLst>
        <ext xmlns:x15="http://schemas.microsoft.com/office/spreadsheetml/2010/11/main" uri="{B97F6D7D-B522-45F9-BDA1-12C45D357490}">
          <x15:cacheHierarchy aggregatedColumn="11"/>
        </ext>
      </extLst>
    </cacheHierarchy>
    <cacheHierarchy uniqueName="[Measures].[Count of CustomerID]" caption="Count of CustomerID" measure="1" displayFolder="" measureGroup="DimCustomers" count="0" hidden="1">
      <extLst>
        <ext xmlns:x15="http://schemas.microsoft.com/office/spreadsheetml/2010/11/main" uri="{B97F6D7D-B522-45F9-BDA1-12C45D357490}">
          <x15:cacheHierarchy aggregatedColumn="6"/>
        </ext>
      </extLst>
    </cacheHierarchy>
    <cacheHierarchy uniqueName="[Measures].[Count of CustomerDetailsID]" caption="Count of CustomerDetailsID" measure="1" displayFolder="" measureGroup="DimOrders" count="0" hidden="1">
      <extLst>
        <ext xmlns:x15="http://schemas.microsoft.com/office/spreadsheetml/2010/11/main" uri="{B97F6D7D-B522-45F9-BDA1-12C45D357490}">
          <x15:cacheHierarchy aggregatedColumn="17"/>
        </ext>
      </extLst>
    </cacheHierarchy>
    <cacheHierarchy uniqueName="[Measures].[Distinct Count of CustomerDetailsID]" caption="Distinct Count of CustomerDetailsID" measure="1" displayFolder="" measureGroup="DimOrders" count="0" hidden="1">
      <extLst>
        <ext xmlns:x15="http://schemas.microsoft.com/office/spreadsheetml/2010/11/main" uri="{B97F6D7D-B522-45F9-BDA1-12C45D357490}">
          <x15:cacheHierarchy aggregatedColumn="17"/>
        </ext>
      </extLst>
    </cacheHierarchy>
    <cacheHierarchy uniqueName="[Measures].[Sum of Order.Year]" caption="Sum of Order.Year" measure="1" displayFolder="" measureGroup="DimOrders" count="0" hidden="1">
      <extLst>
        <ext xmlns:x15="http://schemas.microsoft.com/office/spreadsheetml/2010/11/main" uri="{B97F6D7D-B522-45F9-BDA1-12C45D357490}">
          <x15:cacheHierarchy aggregatedColumn="20"/>
        </ext>
      </extLst>
    </cacheHierarchy>
    <cacheHierarchy uniqueName="[Measures].[Count of Order.Year]" caption="Count of Order.Year" measure="1" displayFolder="" measureGroup="DimOrders" count="0" hidden="1">
      <extLst>
        <ext xmlns:x15="http://schemas.microsoft.com/office/spreadsheetml/2010/11/main" uri="{B97F6D7D-B522-45F9-BDA1-12C45D357490}">
          <x15:cacheHierarchy aggregatedColumn="20"/>
        </ext>
      </extLst>
    </cacheHierarchy>
    <cacheHierarchy uniqueName="[Measures].[Sum of RegionID]" caption="Sum of RegionID" measure="1" displayFolder="" measureGroup="DimOrders" count="0" hidden="1">
      <extLst>
        <ext xmlns:x15="http://schemas.microsoft.com/office/spreadsheetml/2010/11/main" uri="{B97F6D7D-B522-45F9-BDA1-12C45D357490}">
          <x15:cacheHierarchy aggregatedColumn="19"/>
        </ext>
      </extLst>
    </cacheHierarchy>
    <cacheHierarchy uniqueName="[Measures].[Count of RegionID]" caption="Count of RegionID" measure="1" displayFolder="" measureGroup="DimOrders" count="0" hidden="1">
      <extLst>
        <ext xmlns:x15="http://schemas.microsoft.com/office/spreadsheetml/2010/11/main" uri="{B97F6D7D-B522-45F9-BDA1-12C45D357490}">
          <x15:cacheHierarchy aggregatedColumn="19"/>
        </ext>
      </extLst>
    </cacheHierarchy>
    <cacheHierarchy uniqueName="[Measures].[Distinct Count of RegionID]" caption="Distinct Count of RegionID" measure="1" displayFolder="" measureGroup="DimOrders" count="0" hidden="1">
      <extLst>
        <ext xmlns:x15="http://schemas.microsoft.com/office/spreadsheetml/2010/11/main" uri="{B97F6D7D-B522-45F9-BDA1-12C45D357490}">
          <x15:cacheHierarchy aggregatedColumn="19"/>
        </ext>
      </extLst>
    </cacheHierarchy>
    <cacheHierarchy uniqueName="[Measures].[Sum of OrderSalesID]" caption="Sum of OrderSalesID" measure="1" displayFolder="" measureGroup="FactOrderSales" count="0" hidden="1">
      <extLst>
        <ext xmlns:x15="http://schemas.microsoft.com/office/spreadsheetml/2010/11/main" uri="{B97F6D7D-B522-45F9-BDA1-12C45D357490}">
          <x15:cacheHierarchy aggregatedColumn="38"/>
        </ext>
      </extLst>
    </cacheHierarchy>
    <cacheHierarchy uniqueName="[Measures].[Count of OrderSalesID]" caption="Count of OrderSalesID" measure="1" displayFolder="" measureGroup="FactOrderSales" count="0" hidden="1">
      <extLst>
        <ext xmlns:x15="http://schemas.microsoft.com/office/spreadsheetml/2010/11/main" uri="{B97F6D7D-B522-45F9-BDA1-12C45D357490}">
          <x15:cacheHierarchy aggregatedColumn="38"/>
        </ext>
      </extLst>
    </cacheHierarchy>
    <cacheHierarchy uniqueName="[Measures].[Count of OrderID 2]" caption="Count of OrderID 2" measure="1" displayFolder="" measureGroup="FactOrderSales" count="0" hidden="1">
      <extLst>
        <ext xmlns:x15="http://schemas.microsoft.com/office/spreadsheetml/2010/11/main" uri="{B97F6D7D-B522-45F9-BDA1-12C45D357490}">
          <x15:cacheHierarchy aggregatedColumn="39"/>
        </ext>
      </extLst>
    </cacheHierarchy>
    <cacheHierarchy uniqueName="[Measures].[Count of FirstName]" caption="Count of FirstName" measure="1" displayFolder="" measureGroup="DimCustomers" count="0" hidden="1">
      <extLst>
        <ext xmlns:x15="http://schemas.microsoft.com/office/spreadsheetml/2010/11/main" uri="{B97F6D7D-B522-45F9-BDA1-12C45D357490}">
          <x15:cacheHierarchy aggregatedColumn="7"/>
        </ext>
      </extLst>
    </cacheHierarchy>
    <cacheHierarchy uniqueName="[Measures].[Distinct Count of FirstName]" caption="Distinct Count of FirstName" measure="1" displayFolder="" measureGroup="DimCustomers" count="0" hidden="1">
      <extLst>
        <ext xmlns:x15="http://schemas.microsoft.com/office/spreadsheetml/2010/11/main" uri="{B97F6D7D-B522-45F9-BDA1-12C45D357490}">
          <x15:cacheHierarchy aggregatedColumn="7"/>
        </ext>
      </extLst>
    </cacheHierarchy>
    <cacheHierarchy uniqueName="[Measures].[Distinct Count of OrderID 2]" caption="Distinct Count of OrderID 2" measure="1" displayFolder="" measureGroup="FactOrderSales" count="0" hidden="1">
      <extLst>
        <ext xmlns:x15="http://schemas.microsoft.com/office/spreadsheetml/2010/11/main" uri="{B97F6D7D-B522-45F9-BDA1-12C45D357490}">
          <x15:cacheHierarchy aggregatedColumn="39"/>
        </ext>
      </extLst>
    </cacheHierarchy>
    <cacheHierarchy uniqueName="[Measures].[Count of C_Gender]" caption="Count of C_Gender" measure="1" displayFolder="" measureGroup="DimOrders" count="0" hidden="1">
      <extLst>
        <ext xmlns:x15="http://schemas.microsoft.com/office/spreadsheetml/2010/11/main" uri="{B97F6D7D-B522-45F9-BDA1-12C45D357490}">
          <x15:cacheHierarchy aggregatedColumn="28"/>
        </ext>
      </extLst>
    </cacheHierarchy>
    <cacheHierarchy uniqueName="[Measures].[Distinct Count of C_Gender]" caption="Distinct Count of C_Gender" measure="1" displayFolder="" measureGroup="DimOrders" count="0" hidden="1">
      <extLst>
        <ext xmlns:x15="http://schemas.microsoft.com/office/spreadsheetml/2010/11/main" uri="{B97F6D7D-B522-45F9-BDA1-12C45D357490}">
          <x15:cacheHierarchy aggregatedColumn="28"/>
        </ext>
      </extLst>
    </cacheHierarchy>
    <cacheHierarchy uniqueName="[Measures].[Count of CustomerID 2]" caption="Count of CustomerID 2" measure="1" displayFolder="" measureGroup="DimOrders" count="0" hidden="1">
      <extLst>
        <ext xmlns:x15="http://schemas.microsoft.com/office/spreadsheetml/2010/11/main" uri="{B97F6D7D-B522-45F9-BDA1-12C45D357490}">
          <x15:cacheHierarchy aggregatedColumn="15"/>
        </ext>
      </extLst>
    </cacheHierarchy>
    <cacheHierarchy uniqueName="[Measures].[Distinct Count of CustomerID]" caption="Distinct Count of CustomerID" measure="1" displayFolder="" measureGroup="DimOrders" count="0" hidden="1">
      <extLst>
        <ext xmlns:x15="http://schemas.microsoft.com/office/spreadsheetml/2010/11/main" uri="{B97F6D7D-B522-45F9-BDA1-12C45D357490}">
          <x15:cacheHierarchy aggregatedColumn="15"/>
        </ext>
      </extLst>
    </cacheHierarchy>
    <cacheHierarchy uniqueName="[Measures].[Count of ShipMode]" caption="Count of ShipMode" measure="1" displayFolder="" measureGroup="DimOrders" count="0" hidden="1">
      <extLst>
        <ext xmlns:x15="http://schemas.microsoft.com/office/spreadsheetml/2010/11/main" uri="{B97F6D7D-B522-45F9-BDA1-12C45D357490}">
          <x15:cacheHierarchy aggregatedColumn="14"/>
        </ext>
      </extLst>
    </cacheHierarchy>
    <cacheHierarchy uniqueName="[Measures].[Count of C_Segment]" caption="Count of C_Segment" measure="1" displayFolder="" measureGroup="DimOrders" count="0" hidden="1">
      <extLst>
        <ext xmlns:x15="http://schemas.microsoft.com/office/spreadsheetml/2010/11/main" uri="{B97F6D7D-B522-45F9-BDA1-12C45D357490}">
          <x15:cacheHierarchy aggregatedColumn="29"/>
        </ext>
      </extLst>
    </cacheHierarchy>
  </cacheHierarchies>
  <kpis count="0"/>
  <dimensions count="7">
    <dimension name="DimCustomerDetails" uniqueName="[DimCustomerDetails]" caption="DimCustomerDetails"/>
    <dimension name="DimCustomers" uniqueName="[DimCustomers]" caption="DimCustomers"/>
    <dimension name="DimOrders" uniqueName="[DimOrders]" caption="DimOrders"/>
    <dimension name="DimPeople" uniqueName="[DimPeople]" caption="DimPeople"/>
    <dimension name="DimProducts" uniqueName="[DimProducts]" caption="DimProducts"/>
    <dimension name="FactOrderSales" uniqueName="[FactOrderSales]" caption="FactOrderSales"/>
    <dimension measure="1" name="Measures" uniqueName="[Measures]" caption="Measures"/>
  </dimensions>
  <measureGroups count="6">
    <measureGroup name="DimCustomerDetails" caption="DimCustomerDetails"/>
    <measureGroup name="DimCustomers" caption="DimCustomers"/>
    <measureGroup name="DimOrders" caption="DimOrders"/>
    <measureGroup name="DimPeople" caption="DimPeople"/>
    <measureGroup name="DimProducts" caption="DimProducts"/>
    <measureGroup name="FactOrderSales" caption="FactOrderSales"/>
  </measureGroups>
  <maps count="15">
    <map measureGroup="0" dimension="0"/>
    <map measureGroup="1" dimension="1"/>
    <map measureGroup="2" dimension="0"/>
    <map measureGroup="2" dimension="1"/>
    <map measureGroup="2" dimension="2"/>
    <map measureGroup="2" dimension="3"/>
    <map measureGroup="2" dimension="4"/>
    <map measureGroup="3" dimension="3"/>
    <map measureGroup="4" dimension="4"/>
    <map measureGroup="5" dimension="0"/>
    <map measureGroup="5" dimension="1"/>
    <map measureGroup="5" dimension="2"/>
    <map measureGroup="5" dimension="3"/>
    <map measureGroup="5"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ONA" refreshedDate="45231.670194675928" backgroundQuery="1" createdVersion="8" refreshedVersion="8" minRefreshableVersion="3" recordCount="0" supportSubquery="1" supportAdvancedDrill="1" xr:uid="{1B19C280-94F9-4B87-90F0-6BB5D46229A9}">
  <cacheSource type="external" connectionId="7"/>
  <cacheFields count="4">
    <cacheField name="[FactOrderSales].[WithDiscount].[WithDiscount]" caption="WithDiscount" numFmtId="0" hierarchy="46" level="1">
      <sharedItems count="2">
        <s v="No"/>
        <s v="Yes"/>
      </sharedItems>
    </cacheField>
    <cacheField name="[Measures].[Count of WithDiscount]" caption="Count of WithDiscount" numFmtId="0" hierarchy="73" level="32767"/>
    <cacheField name="[DimPeople].[Region].[Region]" caption="Region" numFmtId="0" hierarchy="32" level="1">
      <sharedItems containsSemiMixedTypes="0" containsNonDate="0" containsString="0"/>
    </cacheField>
    <cacheField name="Dummy0" numFmtId="0" hierarchy="99" level="32767">
      <extLst>
        <ext xmlns:x14="http://schemas.microsoft.com/office/spreadsheetml/2009/9/main" uri="{63CAB8AC-B538-458d-9737-405883B0398D}">
          <x14:cacheField ignore="1"/>
        </ext>
      </extLst>
    </cacheField>
  </cacheFields>
  <cacheHierarchies count="100">
    <cacheHierarchy uniqueName="[DimCustomerDetails].[CustomerDetailsID]" caption="CustomerDetailsID" attribute="1" defaultMemberUniqueName="[DimCustomerDetails].[CustomerDetailsID].[All]" allUniqueName="[DimCustomerDetails].[CustomerDetailsID].[All]" dimensionUniqueName="[DimCustomerDetails]" displayFolder="" count="0" memberValueDatatype="20" unbalanced="0"/>
    <cacheHierarchy uniqueName="[DimCustomerDetails].[CustomerID]" caption="CustomerID" attribute="1" defaultMemberUniqueName="[DimCustomerDetails].[CustomerID].[All]" allUniqueName="[DimCustomerDetails].[CustomerID].[All]" dimensionUniqueName="[DimCustomerDetails]" displayFolder="" count="0" memberValueDatatype="130" unbalanced="0"/>
    <cacheHierarchy uniqueName="[DimCustomerDetails].[Country]" caption="Country" attribute="1" defaultMemberUniqueName="[DimCustomerDetails].[Country].[All]" allUniqueName="[DimCustomerDetails].[Country].[All]" dimensionUniqueName="[DimCustomerDetails]" displayFolder="" count="0" memberValueDatatype="130" unbalanced="0"/>
    <cacheHierarchy uniqueName="[DimCustomerDetails].[City]" caption="City" attribute="1" defaultMemberUniqueName="[DimCustomerDetails].[City].[All]" allUniqueName="[DimCustomerDetails].[City].[All]" dimensionUniqueName="[DimCustomerDetails]" displayFolder="" count="0" memberValueDatatype="130" unbalanced="0"/>
    <cacheHierarchy uniqueName="[DimCustomerDetails].[State]" caption="State" attribute="1" defaultMemberUniqueName="[DimCustomerDetails].[State].[All]" allUniqueName="[DimCustomerDetails].[State].[All]" dimensionUniqueName="[DimCustomerDetails]" displayFolder="" count="0" memberValueDatatype="130" unbalanced="0"/>
    <cacheHierarchy uniqueName="[DimCustomerDetails].[RegionID]" caption="RegionID" attribute="1" defaultMemberUniqueName="[DimCustomerDetails].[RegionID].[All]" allUniqueName="[DimCustomerDetails].[RegionID].[All]" dimensionUniqueName="[DimCustomerDetails]" displayFolder="" count="0" memberValueDatatype="20" unbalanced="0"/>
    <cacheHierarchy uniqueName="[DimCustomers].[CustomerID]" caption="CustomerID" attribute="1" defaultMemberUniqueName="[DimCustomers].[CustomerID].[All]" allUniqueName="[DimCustomers].[CustomerID].[All]" dimensionUniqueName="[DimCustomers]" displayFolder="" count="0" memberValueDatatype="130" unbalanced="0"/>
    <cacheHierarchy uniqueName="[DimCustomers].[FirstName]" caption="FirstName" attribute="1" defaultMemberUniqueName="[DimCustomers].[FirstName].[All]" allUniqueName="[DimCustomers].[FirstName].[All]" dimensionUniqueName="[DimCustomers]" displayFolder="" count="0" memberValueDatatype="130" unbalanced="0"/>
    <cacheHierarchy uniqueName="[DimCustomers].[LastName]" caption="LastName" attribute="1" defaultMemberUniqueName="[DimCustomers].[LastName].[All]" allUniqueName="[DimCustomers].[LastName].[All]" dimensionUniqueName="[DimCustomers]" displayFolder="" count="0" memberValueDatatype="130" unbalanced="0"/>
    <cacheHierarchy uniqueName="[DimCustomers].[Gender]" caption="Gender" attribute="1" defaultMemberUniqueName="[DimCustomers].[Gender].[All]" allUniqueName="[DimCustomers].[Gender].[All]" dimensionUniqueName="[DimCustomers]" displayFolder="" count="0" memberValueDatatype="130" unbalanced="0"/>
    <cacheHierarchy uniqueName="[DimCustomers].[Segment]" caption="Segment" attribute="1" defaultMemberUniqueName="[DimCustomers].[Segment].[All]" allUniqueName="[DimCustomers].[Segment].[All]" dimensionUniqueName="[DimCustomers]" displayFolder="" count="0" memberValueDatatype="130" unbalanced="0"/>
    <cacheHierarchy uniqueName="[DimOrders].[OrderID]" caption="OrderID" attribute="1" defaultMemberUniqueName="[DimOrders].[OrderID].[All]" allUniqueName="[DimOrders].[OrderID].[All]" dimensionUniqueName="[DimOrders]" displayFolder="" count="0" memberValueDatatype="130" unbalanced="0"/>
    <cacheHierarchy uniqueName="[DimOrders].[OrderDate]" caption="OrderDate" attribute="1" time="1" defaultMemberUniqueName="[DimOrders].[OrderDate].[All]" allUniqueName="[DimOrders].[OrderDate].[All]" dimensionUniqueName="[DimOrders]" displayFolder="" count="0" memberValueDatatype="7" unbalanced="0"/>
    <cacheHierarchy uniqueName="[DimOrders].[ShipDate]" caption="ShipDate" attribute="1" time="1" defaultMemberUniqueName="[DimOrders].[ShipDate].[All]" allUniqueName="[DimOrders].[ShipDate].[All]" dimensionUniqueName="[DimOrders]" displayFolder="" count="0" memberValueDatatype="7" unbalanced="0"/>
    <cacheHierarchy uniqueName="[DimOrders].[ShipMode]" caption="ShipMode" attribute="1" defaultMemberUniqueName="[DimOrders].[ShipMode].[All]" allUniqueName="[DimOrders].[ShipMode].[All]" dimensionUniqueName="[DimOrders]" displayFolder="" count="0" memberValueDatatype="130" unbalanced="0"/>
    <cacheHierarchy uniqueName="[DimOrders].[CustomerID]" caption="CustomerID" attribute="1" defaultMemberUniqueName="[DimOrders].[CustomerID].[All]" allUniqueName="[DimOrders].[CustomerID].[All]" dimensionUniqueName="[DimOrders]" displayFolder="" count="0" memberValueDatatype="130" unbalanced="0"/>
    <cacheHierarchy uniqueName="[DimOrders].[ProductID]" caption="ProductID" attribute="1" defaultMemberUniqueName="[DimOrders].[ProductID].[All]" allUniqueName="[DimOrders].[ProductID].[All]" dimensionUniqueName="[DimOrders]" displayFolder="" count="0" memberValueDatatype="130" unbalanced="0"/>
    <cacheHierarchy uniqueName="[DimOrders].[CustomerDetailsID]" caption="CustomerDetailsID" attribute="1" defaultMemberUniqueName="[DimOrders].[CustomerDetailsID].[All]" allUniqueName="[DimOrders].[CustomerDetailsID].[All]" dimensionUniqueName="[DimOrders]" displayFolder="" count="0" memberValueDatatype="20" unbalanced="0"/>
    <cacheHierarchy uniqueName="[DimOrders].[IsReturned]" caption="IsReturned" attribute="1" defaultMemberUniqueName="[DimOrders].[IsReturned].[All]" allUniqueName="[DimOrders].[IsReturned].[All]" dimensionUniqueName="[DimOrders]" displayFolder="" count="0" memberValueDatatype="130" unbalanced="0"/>
    <cacheHierarchy uniqueName="[DimOrders].[RegionID]" caption="RegionID" attribute="1" defaultMemberUniqueName="[DimOrders].[RegionID].[All]" allUniqueName="[DimOrders].[RegionID].[All]" dimensionUniqueName="[DimOrders]" displayFolder="" count="0" memberValueDatatype="20" unbalanced="0"/>
    <cacheHierarchy uniqueName="[DimOrders].[Order.Year]" caption="Order.Year" attribute="1" defaultMemberUniqueName="[DimOrders].[Order.Year].[All]" allUniqueName="[DimOrders].[Order.Year].[All]" dimensionUniqueName="[DimOrders]" displayFolder="" count="2" memberValueDatatype="20" unbalanced="0"/>
    <cacheHierarchy uniqueName="[DimOrders].[Order.MonthName]" caption="Order.MonthName" attribute="1" defaultMemberUniqueName="[DimOrders].[Order.MonthName].[All]" allUniqueName="[DimOrders].[Order.MonthName].[All]" dimensionUniqueName="[DimOrders]" displayFolder="" count="0" memberValueDatatype="130" unbalanced="0"/>
    <cacheHierarchy uniqueName="[DimOrders].[Order.Month]" caption="Order.Month" attribute="1" defaultMemberUniqueName="[DimOrders].[Order.Month].[All]" allUniqueName="[DimOrders].[Order.Month].[All]" dimensionUniqueName="[DimOrders]" displayFolder="" count="0" memberValueDatatype="20" unbalanced="0"/>
    <cacheHierarchy uniqueName="[DimOrders].[Order.DayName]" caption="Order.DayName" attribute="1" defaultMemberUniqueName="[DimOrders].[Order.DayName].[All]" allUniqueName="[DimOrders].[Order.DayName].[All]" dimensionUniqueName="[DimOrders]" displayFolder="" count="0" memberValueDatatype="130" unbalanced="0"/>
    <cacheHierarchy uniqueName="[DimOrders].[Order.Day]" caption="Order.Day" attribute="1" defaultMemberUniqueName="[DimOrders].[Order.Day].[All]" allUniqueName="[DimOrders].[Order.Day].[All]" dimensionUniqueName="[DimOrders]" displayFolder="" count="0" memberValueDatatype="20" unbalanced="0"/>
    <cacheHierarchy uniqueName="[DimOrders].[Delivery Duration]" caption="Delivery Duration" attribute="1" defaultMemberUniqueName="[DimOrders].[Delivery Duration].[All]" allUniqueName="[DimOrders].[Delivery Duration].[All]" dimensionUniqueName="[DimOrders]" displayFolder="" count="0" memberValueDatatype="20" unbalanced="0"/>
    <cacheHierarchy uniqueName="[DimOrders].[C_FirstName]" caption="C_FirstName" attribute="1" defaultMemberUniqueName="[DimOrders].[C_FirstName].[All]" allUniqueName="[DimOrders].[C_FirstName].[All]" dimensionUniqueName="[DimOrders]" displayFolder="" count="0" memberValueDatatype="130" unbalanced="0"/>
    <cacheHierarchy uniqueName="[DimOrders].[C_LastName]" caption="C_LastName" attribute="1" defaultMemberUniqueName="[DimOrders].[C_LastName].[All]" allUniqueName="[DimOrders].[C_LastName].[All]" dimensionUniqueName="[DimOrders]" displayFolder="" count="0" memberValueDatatype="130" unbalanced="0"/>
    <cacheHierarchy uniqueName="[DimOrders].[C_Gender]" caption="C_Gender" attribute="1" defaultMemberUniqueName="[DimOrders].[C_Gender].[All]" allUniqueName="[DimOrders].[C_Gender].[All]" dimensionUniqueName="[DimOrders]" displayFolder="" count="0" memberValueDatatype="130" unbalanced="0"/>
    <cacheHierarchy uniqueName="[DimOrders].[C_Segment]" caption="C_Segment" attribute="1" defaultMemberUniqueName="[DimOrders].[C_Segment].[All]" allUniqueName="[DimOrders].[C_Segment].[All]" dimensionUniqueName="[DimOrders]" displayFolder="" count="0" memberValueDatatype="130" unbalanced="0"/>
    <cacheHierarchy uniqueName="[DimOrders].[OrderDate (Month)]" caption="OrderDate (Month)" attribute="1" defaultMemberUniqueName="[DimOrders].[OrderDate (Month)].[All]" allUniqueName="[DimOrders].[OrderDate (Month)].[All]" dimensionUniqueName="[DimOrders]" displayFolder="" count="0" memberValueDatatype="130" unbalanced="0"/>
    <cacheHierarchy uniqueName="[DimPeople].[RegionID]" caption="RegionID" attribute="1" defaultMemberUniqueName="[DimPeople].[RegionID].[All]" allUniqueName="[DimPeople].[RegionID].[All]" dimensionUniqueName="[DimPeople]" displayFolder="" count="0" memberValueDatatype="20" unbalanced="0"/>
    <cacheHierarchy uniqueName="[DimPeople].[Region]" caption="Region" attribute="1" defaultMemberUniqueName="[DimPeople].[Region].[All]" allUniqueName="[DimPeople].[Region].[All]" dimensionUniqueName="[DimPeople]" displayFolder="" count="2" memberValueDatatype="130" unbalanced="0">
      <fieldsUsage count="2">
        <fieldUsage x="-1"/>
        <fieldUsage x="2"/>
      </fieldsUsage>
    </cacheHierarchy>
    <cacheHierarchy uniqueName="[DimPeople].[RegionalManager]" caption="RegionalManager" attribute="1" defaultMemberUniqueName="[DimPeople].[RegionalManager].[All]" allUniqueName="[DimPeople].[RegionalManager].[All]" dimensionUniqueName="[DimPeople]" displayFolder="" count="0" memberValueDatatype="130" unbalanced="0"/>
    <cacheHierarchy uniqueName="[DimProducts].[ProductID]" caption="ProductID" attribute="1" defaultMemberUniqueName="[DimProducts].[ProductID].[All]" allUniqueName="[DimProducts].[ProductID].[All]" dimensionUniqueName="[DimProducts]" displayFolder="" count="0" memberValueDatatype="130" unbalanced="0"/>
    <cacheHierarchy uniqueName="[DimProducts].[Category]" caption="Category" attribute="1" defaultMemberUniqueName="[DimProducts].[Category].[All]" allUniqueName="[DimProducts].[Category].[All]" dimensionUniqueName="[DimProducts]" displayFolder="" count="2" memberValueDatatype="130" unbalanced="0"/>
    <cacheHierarchy uniqueName="[DimProducts].[Subcategory]" caption="Subcategory" attribute="1" defaultMemberUniqueName="[DimProducts].[Subcategory].[All]" allUniqueName="[DimProducts].[Subcategory].[All]" dimensionUniqueName="[DimProducts]" displayFolder="" count="0" memberValueDatatype="130" unbalanced="0"/>
    <cacheHierarchy uniqueName="[DimProducts].[ProductName]" caption="ProductName" attribute="1" defaultMemberUniqueName="[DimProducts].[ProductName].[All]" allUniqueName="[DimProducts].[ProductName].[All]" dimensionUniqueName="[DimProducts]" displayFolder="" count="0" memberValueDatatype="130" unbalanced="0"/>
    <cacheHierarchy uniqueName="[FactOrderSales].[OrderSalesID]" caption="OrderSalesID" attribute="1" defaultMemberUniqueName="[FactOrderSales].[OrderSalesID].[All]" allUniqueName="[FactOrderSales].[OrderSalesID].[All]" dimensionUniqueName="[FactOrderSales]" displayFolder="" count="0" memberValueDatatype="20" unbalanced="0"/>
    <cacheHierarchy uniqueName="[FactOrderSales].[OrderID]" caption="OrderID" attribute="1" defaultMemberUniqueName="[FactOrderSales].[OrderID].[All]" allUniqueName="[FactOrderSales].[OrderID].[All]" dimensionUniqueName="[FactOrderSales]" displayFolder="" count="0" memberValueDatatype="130" unbalanced="0"/>
    <cacheHierarchy uniqueName="[FactOrderSales].[ProductID]" caption="ProductID" attribute="1" defaultMemberUniqueName="[FactOrderSales].[ProductID].[All]" allUniqueName="[FactOrderSales].[ProductID].[All]" dimensionUniqueName="[FactOrderSales]" displayFolder="" count="0" memberValueDatatype="130" unbalanced="0"/>
    <cacheHierarchy uniqueName="[FactOrderSales].[Sales]" caption="Sales" attribute="1" defaultMemberUniqueName="[FactOrderSales].[Sales].[All]" allUniqueName="[FactOrderSales].[Sales].[All]" dimensionUniqueName="[FactOrderSales]" displayFolder="" count="0" memberValueDatatype="5" unbalanced="0"/>
    <cacheHierarchy uniqueName="[FactOrderSales].[Quantity]" caption="Quantity" attribute="1" defaultMemberUniqueName="[FactOrderSales].[Quantity].[All]" allUniqueName="[FactOrderSales].[Quantity].[All]" dimensionUniqueName="[FactOrderSales]" displayFolder="" count="0" memberValueDatatype="20" unbalanced="0"/>
    <cacheHierarchy uniqueName="[FactOrderSales].[Discount Rate %]" caption="Discount Rate %" attribute="1" defaultMemberUniqueName="[FactOrderSales].[Discount Rate %].[All]" allUniqueName="[FactOrderSales].[Discount Rate %].[All]" dimensionUniqueName="[FactOrderSales]" displayFolder="" count="0" memberValueDatatype="20" unbalanced="0"/>
    <cacheHierarchy uniqueName="[FactOrderSales].[Profit]" caption="Profit" attribute="1" defaultMemberUniqueName="[FactOrderSales].[Profit].[All]" allUniqueName="[FactOrderSales].[Profit].[All]" dimensionUniqueName="[FactOrderSales]" displayFolder="" count="0" memberValueDatatype="5" unbalanced="0"/>
    <cacheHierarchy uniqueName="[FactOrderSales].[RegionID]" caption="RegionID" attribute="1" defaultMemberUniqueName="[FactOrderSales].[RegionID].[All]" allUniqueName="[FactOrderSales].[RegionID].[All]" dimensionUniqueName="[FactOrderSales]" displayFolder="" count="0" memberValueDatatype="20" unbalanced="0"/>
    <cacheHierarchy uniqueName="[FactOrderSales].[WithDiscount]" caption="WithDiscount" attribute="1" defaultMemberUniqueName="[FactOrderSales].[WithDiscount].[All]" allUniqueName="[FactOrderSales].[WithDiscount].[All]" dimensionUniqueName="[FactOrderSales]" displayFolder="" count="2" memberValueDatatype="130" unbalanced="0">
      <fieldsUsage count="2">
        <fieldUsage x="-1"/>
        <fieldUsage x="0"/>
      </fieldsUsage>
    </cacheHierarchy>
    <cacheHierarchy uniqueName="[DimOrders].[OrderDate (Month Index)]" caption="OrderDate (Month Index)" attribute="1" defaultMemberUniqueName="[DimOrders].[OrderDate (Month Index)].[All]" allUniqueName="[DimOrders].[OrderDate (Month Index)].[All]" dimensionUniqueName="[DimOrders]" displayFolder="" count="0" memberValueDatatype="20" unbalanced="0" hidden="1"/>
    <cacheHierarchy uniqueName="[Measures].[Total.Profit]" caption="Total.Profit" measure="1" displayFolder="" measureGroup="FactOrderSales" count="0"/>
    <cacheHierarchy uniqueName="[Measures].[Total.Sales]" caption="Total.Sales" measure="1" displayFolder="" measureGroup="FactOrderSales" count="0"/>
    <cacheHierarchy uniqueName="[Measures].[Total.Quantity]" caption="Total.Quantity" measure="1" displayFolder="" measureGroup="FactOrderSales" count="0"/>
    <cacheHierarchy uniqueName="[Measures].[Average Delivery Duration]" caption="Average Delivery Duration" measure="1" displayFolder="" measureGroup="DimOrders" count="0"/>
    <cacheHierarchy uniqueName="[Measures].[__XL_Count DimCustomers]" caption="__XL_Count DimCustomers" measure="1" displayFolder="" measureGroup="DimCustomers" count="0" hidden="1"/>
    <cacheHierarchy uniqueName="[Measures].[__XL_Count DimCustomerDetails]" caption="__XL_Count DimCustomerDetails" measure="1" displayFolder="" measureGroup="DimCustomerDetails" count="0" hidden="1"/>
    <cacheHierarchy uniqueName="[Measures].[__XL_Count DimPeople]" caption="__XL_Count DimPeople" measure="1" displayFolder="" measureGroup="DimPeople" count="0" hidden="1"/>
    <cacheHierarchy uniqueName="[Measures].[__XL_Count DimProducts]" caption="__XL_Count DimProducts" measure="1" displayFolder="" measureGroup="DimProducts" count="0" hidden="1"/>
    <cacheHierarchy uniqueName="[Measures].[__XL_Count FactOrderSales]" caption="__XL_Count FactOrderSales" measure="1" displayFolder="" measureGroup="FactOrderSales" count="0" hidden="1"/>
    <cacheHierarchy uniqueName="[Measures].[__XL_Count DimOrders]" caption="__XL_Count DimOrders" measure="1" displayFolder="" measureGroup="DimOrders" count="0" hidden="1"/>
    <cacheHierarchy uniqueName="[Measures].[__No measures defined]" caption="__No measures defined" measure="1" displayFolder="" count="0" hidden="1"/>
    <cacheHierarchy uniqueName="[Measures].[Count of IsReturned]" caption="Count of IsReturned" measure="1" displayFolder="" measureGroup="DimOrders" count="0" hidden="1">
      <extLst>
        <ext xmlns:x15="http://schemas.microsoft.com/office/spreadsheetml/2010/11/main" uri="{B97F6D7D-B522-45F9-BDA1-12C45D357490}">
          <x15:cacheHierarchy aggregatedColumn="18"/>
        </ext>
      </extLst>
    </cacheHierarchy>
    <cacheHierarchy uniqueName="[Measures].[Count of Order.MonthName]" caption="Count of Order.MonthName" measure="1" displayFolder="" measureGroup="DimOrders" count="0" hidden="1">
      <extLst>
        <ext xmlns:x15="http://schemas.microsoft.com/office/spreadsheetml/2010/11/main" uri="{B97F6D7D-B522-45F9-BDA1-12C45D357490}">
          <x15:cacheHierarchy aggregatedColumn="21"/>
        </ext>
      </extLst>
    </cacheHierarchy>
    <cacheHierarchy uniqueName="[Measures].[Sum of Order.Month]" caption="Sum of Order.Month" measure="1" displayFolder="" measureGroup="DimOrders" count="0" hidden="1">
      <extLst>
        <ext xmlns:x15="http://schemas.microsoft.com/office/spreadsheetml/2010/11/main" uri="{B97F6D7D-B522-45F9-BDA1-12C45D357490}">
          <x15:cacheHierarchy aggregatedColumn="22"/>
        </ext>
      </extLst>
    </cacheHierarchy>
    <cacheHierarchy uniqueName="[Measures].[Count of Order.Month]" caption="Count of Order.Month" measure="1" displayFolder="" measureGroup="DimOrders" count="0" hidden="1">
      <extLst>
        <ext xmlns:x15="http://schemas.microsoft.com/office/spreadsheetml/2010/11/main" uri="{B97F6D7D-B522-45F9-BDA1-12C45D357490}">
          <x15:cacheHierarchy aggregatedColumn="22"/>
        </ext>
      </extLst>
    </cacheHierarchy>
    <cacheHierarchy uniqueName="[Measures].[Count of Order.DayName]" caption="Count of Order.DayName" measure="1" displayFolder="" measureGroup="Dim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FactOrderSales" count="0" hidden="1">
      <extLst>
        <ext xmlns:x15="http://schemas.microsoft.com/office/spreadsheetml/2010/11/main" uri="{B97F6D7D-B522-45F9-BDA1-12C45D357490}">
          <x15:cacheHierarchy aggregatedColumn="41"/>
        </ext>
      </extLst>
    </cacheHierarchy>
    <cacheHierarchy uniqueName="[Measures].[Sum of Profit]" caption="Sum of Profit" measure="1" displayFolder="" measureGroup="FactOrderSales" count="0" hidden="1">
      <extLst>
        <ext xmlns:x15="http://schemas.microsoft.com/office/spreadsheetml/2010/11/main" uri="{B97F6D7D-B522-45F9-BDA1-12C45D357490}">
          <x15:cacheHierarchy aggregatedColumn="44"/>
        </ext>
      </extLst>
    </cacheHierarchy>
    <cacheHierarchy uniqueName="[Measures].[Sum of Delivery Duration]" caption="Sum of Delivery Duration" measure="1" displayFolder="" measureGroup="DimOrders" count="0" hidden="1">
      <extLst>
        <ext xmlns:x15="http://schemas.microsoft.com/office/spreadsheetml/2010/11/main" uri="{B97F6D7D-B522-45F9-BDA1-12C45D357490}">
          <x15:cacheHierarchy aggregatedColumn="25"/>
        </ext>
      </extLst>
    </cacheHierarchy>
    <cacheHierarchy uniqueName="[Measures].[Count of Gender]" caption="Count of Gender" measure="1" displayFolder="" measureGroup="DimCustomers" count="0" hidden="1">
      <extLst>
        <ext xmlns:x15="http://schemas.microsoft.com/office/spreadsheetml/2010/11/main" uri="{B97F6D7D-B522-45F9-BDA1-12C45D357490}">
          <x15:cacheHierarchy aggregatedColumn="9"/>
        </ext>
      </extLst>
    </cacheHierarchy>
    <cacheHierarchy uniqueName="[Measures].[Count of Subcategory]" caption="Count of Subcategory" measure="1" displayFolder="" measureGroup="DimProducts"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FactOrderSales" count="0" hidden="1">
      <extLst>
        <ext xmlns:x15="http://schemas.microsoft.com/office/spreadsheetml/2010/11/main" uri="{B97F6D7D-B522-45F9-BDA1-12C45D357490}">
          <x15:cacheHierarchy aggregatedColumn="42"/>
        </ext>
      </extLst>
    </cacheHierarchy>
    <cacheHierarchy uniqueName="[Measures].[Count of Segment]" caption="Count of Segment" measure="1" displayFolder="" measureGroup="DimCustomers" count="0" hidden="1">
      <extLst>
        <ext xmlns:x15="http://schemas.microsoft.com/office/spreadsheetml/2010/11/main" uri="{B97F6D7D-B522-45F9-BDA1-12C45D357490}">
          <x15:cacheHierarchy aggregatedColumn="10"/>
        </ext>
      </extLst>
    </cacheHierarchy>
    <cacheHierarchy uniqueName="[Measures].[Sum of Discount Rate %]" caption="Sum of Discount Rate %" measure="1" displayFolder="" measureGroup="FactOrderSales" count="0" hidden="1">
      <extLst>
        <ext xmlns:x15="http://schemas.microsoft.com/office/spreadsheetml/2010/11/main" uri="{B97F6D7D-B522-45F9-BDA1-12C45D357490}">
          <x15:cacheHierarchy aggregatedColumn="43"/>
        </ext>
      </extLst>
    </cacheHierarchy>
    <cacheHierarchy uniqueName="[Measures].[Count of Discount Rate %]" caption="Count of Discount Rate %" measure="1" displayFolder="" measureGroup="FactOrderSales" count="0" hidden="1">
      <extLst>
        <ext xmlns:x15="http://schemas.microsoft.com/office/spreadsheetml/2010/11/main" uri="{B97F6D7D-B522-45F9-BDA1-12C45D357490}">
          <x15:cacheHierarchy aggregatedColumn="43"/>
        </ext>
      </extLst>
    </cacheHierarchy>
    <cacheHierarchy uniqueName="[Measures].[Count of WithDiscount]" caption="Count of WithDiscount" measure="1" displayFolder="" measureGroup="FactOrderSales" count="0" oneField="1" hidden="1">
      <fieldsUsage count="1">
        <fieldUsage x="1"/>
      </fieldsUsage>
      <extLst>
        <ext xmlns:x15="http://schemas.microsoft.com/office/spreadsheetml/2010/11/main" uri="{B97F6D7D-B522-45F9-BDA1-12C45D357490}">
          <x15:cacheHierarchy aggregatedColumn="46"/>
        </ext>
      </extLst>
    </cacheHierarchy>
    <cacheHierarchy uniqueName="[Measures].[Sum of CustomerDetailsID]" caption="Sum of CustomerDetailsID" measure="1" displayFolder="" measureGroup="DimOrders" count="0" hidden="1">
      <extLst>
        <ext xmlns:x15="http://schemas.microsoft.com/office/spreadsheetml/2010/11/main" uri="{B97F6D7D-B522-45F9-BDA1-12C45D357490}">
          <x15:cacheHierarchy aggregatedColumn="17"/>
        </ext>
      </extLst>
    </cacheHierarchy>
    <cacheHierarchy uniqueName="[Measures].[Average of Delivery Duration]" caption="Average of Delivery Duration" measure="1" displayFolder="" measureGroup="DimOrders" count="0" hidden="1">
      <extLst>
        <ext xmlns:x15="http://schemas.microsoft.com/office/spreadsheetml/2010/11/main" uri="{B97F6D7D-B522-45F9-BDA1-12C45D357490}">
          <x15:cacheHierarchy aggregatedColumn="25"/>
        </ext>
      </extLst>
    </cacheHierarchy>
    <cacheHierarchy uniqueName="[Measures].[Count of Region]" caption="Count of Region" measure="1" displayFolder="" measureGroup="DimPeople" count="0" hidden="1">
      <extLst>
        <ext xmlns:x15="http://schemas.microsoft.com/office/spreadsheetml/2010/11/main" uri="{B97F6D7D-B522-45F9-BDA1-12C45D357490}">
          <x15:cacheHierarchy aggregatedColumn="32"/>
        </ext>
      </extLst>
    </cacheHierarchy>
    <cacheHierarchy uniqueName="[Measures].[Count of OrderID]" caption="Count of OrderID" measure="1" displayFolder="" measureGroup="DimOrders" count="0" hidden="1">
      <extLst>
        <ext xmlns:x15="http://schemas.microsoft.com/office/spreadsheetml/2010/11/main" uri="{B97F6D7D-B522-45F9-BDA1-12C45D357490}">
          <x15:cacheHierarchy aggregatedColumn="11"/>
        </ext>
      </extLst>
    </cacheHierarchy>
    <cacheHierarchy uniqueName="[Measures].[Distinct Count of OrderID]" caption="Distinct Count of OrderID" measure="1" displayFolder="" measureGroup="DimOrders" count="0" hidden="1">
      <extLst>
        <ext xmlns:x15="http://schemas.microsoft.com/office/spreadsheetml/2010/11/main" uri="{B97F6D7D-B522-45F9-BDA1-12C45D357490}">
          <x15:cacheHierarchy aggregatedColumn="11"/>
        </ext>
      </extLst>
    </cacheHierarchy>
    <cacheHierarchy uniqueName="[Measures].[Count of CustomerID]" caption="Count of CustomerID" measure="1" displayFolder="" measureGroup="DimCustomers" count="0" hidden="1">
      <extLst>
        <ext xmlns:x15="http://schemas.microsoft.com/office/spreadsheetml/2010/11/main" uri="{B97F6D7D-B522-45F9-BDA1-12C45D357490}">
          <x15:cacheHierarchy aggregatedColumn="6"/>
        </ext>
      </extLst>
    </cacheHierarchy>
    <cacheHierarchy uniqueName="[Measures].[Count of CustomerDetailsID]" caption="Count of CustomerDetailsID" measure="1" displayFolder="" measureGroup="DimOrders" count="0" hidden="1">
      <extLst>
        <ext xmlns:x15="http://schemas.microsoft.com/office/spreadsheetml/2010/11/main" uri="{B97F6D7D-B522-45F9-BDA1-12C45D357490}">
          <x15:cacheHierarchy aggregatedColumn="17"/>
        </ext>
      </extLst>
    </cacheHierarchy>
    <cacheHierarchy uniqueName="[Measures].[Distinct Count of CustomerDetailsID]" caption="Distinct Count of CustomerDetailsID" measure="1" displayFolder="" measureGroup="DimOrders" count="0" hidden="1">
      <extLst>
        <ext xmlns:x15="http://schemas.microsoft.com/office/spreadsheetml/2010/11/main" uri="{B97F6D7D-B522-45F9-BDA1-12C45D357490}">
          <x15:cacheHierarchy aggregatedColumn="17"/>
        </ext>
      </extLst>
    </cacheHierarchy>
    <cacheHierarchy uniqueName="[Measures].[Sum of Order.Year]" caption="Sum of Order.Year" measure="1" displayFolder="" measureGroup="DimOrders" count="0" hidden="1">
      <extLst>
        <ext xmlns:x15="http://schemas.microsoft.com/office/spreadsheetml/2010/11/main" uri="{B97F6D7D-B522-45F9-BDA1-12C45D357490}">
          <x15:cacheHierarchy aggregatedColumn="20"/>
        </ext>
      </extLst>
    </cacheHierarchy>
    <cacheHierarchy uniqueName="[Measures].[Count of Order.Year]" caption="Count of Order.Year" measure="1" displayFolder="" measureGroup="DimOrders" count="0" hidden="1">
      <extLst>
        <ext xmlns:x15="http://schemas.microsoft.com/office/spreadsheetml/2010/11/main" uri="{B97F6D7D-B522-45F9-BDA1-12C45D357490}">
          <x15:cacheHierarchy aggregatedColumn="20"/>
        </ext>
      </extLst>
    </cacheHierarchy>
    <cacheHierarchy uniqueName="[Measures].[Sum of RegionID]" caption="Sum of RegionID" measure="1" displayFolder="" measureGroup="DimOrders" count="0" hidden="1">
      <extLst>
        <ext xmlns:x15="http://schemas.microsoft.com/office/spreadsheetml/2010/11/main" uri="{B97F6D7D-B522-45F9-BDA1-12C45D357490}">
          <x15:cacheHierarchy aggregatedColumn="19"/>
        </ext>
      </extLst>
    </cacheHierarchy>
    <cacheHierarchy uniqueName="[Measures].[Count of RegionID]" caption="Count of RegionID" measure="1" displayFolder="" measureGroup="DimOrders" count="0" hidden="1">
      <extLst>
        <ext xmlns:x15="http://schemas.microsoft.com/office/spreadsheetml/2010/11/main" uri="{B97F6D7D-B522-45F9-BDA1-12C45D357490}">
          <x15:cacheHierarchy aggregatedColumn="19"/>
        </ext>
      </extLst>
    </cacheHierarchy>
    <cacheHierarchy uniqueName="[Measures].[Distinct Count of RegionID]" caption="Distinct Count of RegionID" measure="1" displayFolder="" measureGroup="DimOrders" count="0" hidden="1">
      <extLst>
        <ext xmlns:x15="http://schemas.microsoft.com/office/spreadsheetml/2010/11/main" uri="{B97F6D7D-B522-45F9-BDA1-12C45D357490}">
          <x15:cacheHierarchy aggregatedColumn="19"/>
        </ext>
      </extLst>
    </cacheHierarchy>
    <cacheHierarchy uniqueName="[Measures].[Sum of OrderSalesID]" caption="Sum of OrderSalesID" measure="1" displayFolder="" measureGroup="FactOrderSales" count="0" hidden="1">
      <extLst>
        <ext xmlns:x15="http://schemas.microsoft.com/office/spreadsheetml/2010/11/main" uri="{B97F6D7D-B522-45F9-BDA1-12C45D357490}">
          <x15:cacheHierarchy aggregatedColumn="38"/>
        </ext>
      </extLst>
    </cacheHierarchy>
    <cacheHierarchy uniqueName="[Measures].[Count of OrderSalesID]" caption="Count of OrderSalesID" measure="1" displayFolder="" measureGroup="FactOrderSales" count="0" hidden="1">
      <extLst>
        <ext xmlns:x15="http://schemas.microsoft.com/office/spreadsheetml/2010/11/main" uri="{B97F6D7D-B522-45F9-BDA1-12C45D357490}">
          <x15:cacheHierarchy aggregatedColumn="38"/>
        </ext>
      </extLst>
    </cacheHierarchy>
    <cacheHierarchy uniqueName="[Measures].[Count of OrderID 2]" caption="Count of OrderID 2" measure="1" displayFolder="" measureGroup="FactOrderSales" count="0" hidden="1">
      <extLst>
        <ext xmlns:x15="http://schemas.microsoft.com/office/spreadsheetml/2010/11/main" uri="{B97F6D7D-B522-45F9-BDA1-12C45D357490}">
          <x15:cacheHierarchy aggregatedColumn="39"/>
        </ext>
      </extLst>
    </cacheHierarchy>
    <cacheHierarchy uniqueName="[Measures].[Count of FirstName]" caption="Count of FirstName" measure="1" displayFolder="" measureGroup="DimCustomers" count="0" hidden="1">
      <extLst>
        <ext xmlns:x15="http://schemas.microsoft.com/office/spreadsheetml/2010/11/main" uri="{B97F6D7D-B522-45F9-BDA1-12C45D357490}">
          <x15:cacheHierarchy aggregatedColumn="7"/>
        </ext>
      </extLst>
    </cacheHierarchy>
    <cacheHierarchy uniqueName="[Measures].[Distinct Count of FirstName]" caption="Distinct Count of FirstName" measure="1" displayFolder="" measureGroup="DimCustomers" count="0" hidden="1">
      <extLst>
        <ext xmlns:x15="http://schemas.microsoft.com/office/spreadsheetml/2010/11/main" uri="{B97F6D7D-B522-45F9-BDA1-12C45D357490}">
          <x15:cacheHierarchy aggregatedColumn="7"/>
        </ext>
      </extLst>
    </cacheHierarchy>
    <cacheHierarchy uniqueName="[Measures].[Distinct Count of OrderID 2]" caption="Distinct Count of OrderID 2" measure="1" displayFolder="" measureGroup="FactOrderSales" count="0" hidden="1">
      <extLst>
        <ext xmlns:x15="http://schemas.microsoft.com/office/spreadsheetml/2010/11/main" uri="{B97F6D7D-B522-45F9-BDA1-12C45D357490}">
          <x15:cacheHierarchy aggregatedColumn="39"/>
        </ext>
      </extLst>
    </cacheHierarchy>
    <cacheHierarchy uniqueName="[Measures].[Count of C_Gender]" caption="Count of C_Gender" measure="1" displayFolder="" measureGroup="DimOrders" count="0" hidden="1">
      <extLst>
        <ext xmlns:x15="http://schemas.microsoft.com/office/spreadsheetml/2010/11/main" uri="{B97F6D7D-B522-45F9-BDA1-12C45D357490}">
          <x15:cacheHierarchy aggregatedColumn="28"/>
        </ext>
      </extLst>
    </cacheHierarchy>
    <cacheHierarchy uniqueName="[Measures].[Distinct Count of C_Gender]" caption="Distinct Count of C_Gender" measure="1" displayFolder="" measureGroup="DimOrders" count="0" hidden="1">
      <extLst>
        <ext xmlns:x15="http://schemas.microsoft.com/office/spreadsheetml/2010/11/main" uri="{B97F6D7D-B522-45F9-BDA1-12C45D357490}">
          <x15:cacheHierarchy aggregatedColumn="28"/>
        </ext>
      </extLst>
    </cacheHierarchy>
    <cacheHierarchy uniqueName="[Measures].[Count of CustomerID 2]" caption="Count of CustomerID 2" measure="1" displayFolder="" measureGroup="DimOrders" count="0" hidden="1">
      <extLst>
        <ext xmlns:x15="http://schemas.microsoft.com/office/spreadsheetml/2010/11/main" uri="{B97F6D7D-B522-45F9-BDA1-12C45D357490}">
          <x15:cacheHierarchy aggregatedColumn="15"/>
        </ext>
      </extLst>
    </cacheHierarchy>
    <cacheHierarchy uniqueName="[Measures].[Distinct Count of CustomerID]" caption="Distinct Count of CustomerID" measure="1" displayFolder="" measureGroup="DimOrders" count="0" hidden="1">
      <extLst>
        <ext xmlns:x15="http://schemas.microsoft.com/office/spreadsheetml/2010/11/main" uri="{B97F6D7D-B522-45F9-BDA1-12C45D357490}">
          <x15:cacheHierarchy aggregatedColumn="15"/>
        </ext>
      </extLst>
    </cacheHierarchy>
    <cacheHierarchy uniqueName="[Measures].[Count of ShipMode]" caption="Count of ShipMode" measure="1" displayFolder="" measureGroup="DimOrders" count="0" hidden="1">
      <extLst>
        <ext xmlns:x15="http://schemas.microsoft.com/office/spreadsheetml/2010/11/main" uri="{B97F6D7D-B522-45F9-BDA1-12C45D357490}">
          <x15:cacheHierarchy aggregatedColumn="14"/>
        </ext>
      </extLst>
    </cacheHierarchy>
    <cacheHierarchy uniqueName="[Measures].[Count of C_Segment]" caption="Count of C_Segment" measure="1" displayFolder="" measureGroup="DimOrders" count="0" hidden="1">
      <extLst>
        <ext xmlns:x15="http://schemas.microsoft.com/office/spreadsheetml/2010/11/main" uri="{B97F6D7D-B522-45F9-BDA1-12C45D357490}">
          <x15:cacheHierarchy aggregatedColumn="29"/>
        </ext>
      </extLst>
    </cacheHierarchy>
    <cacheHierarchy uniqueName="Dummy0" caption="CustomerDetailsID" measure="1" count="0">
      <extLst>
        <ext xmlns:x14="http://schemas.microsoft.com/office/spreadsheetml/2009/9/main" uri="{8CF416AD-EC4C-4aba-99F5-12A058AE0983}">
          <x14:cacheHierarchy ignore="1"/>
        </ext>
      </extLst>
    </cacheHierarchy>
  </cacheHierarchies>
  <kpis count="0"/>
  <dimensions count="7">
    <dimension name="DimCustomerDetails" uniqueName="[DimCustomerDetails]" caption="DimCustomerDetails"/>
    <dimension name="DimCustomers" uniqueName="[DimCustomers]" caption="DimCustomers"/>
    <dimension name="DimOrders" uniqueName="[DimOrders]" caption="DimOrders"/>
    <dimension name="DimPeople" uniqueName="[DimPeople]" caption="DimPeople"/>
    <dimension name="DimProducts" uniqueName="[DimProducts]" caption="DimProducts"/>
    <dimension name="FactOrderSales" uniqueName="[FactOrderSales]" caption="FactOrderSales"/>
    <dimension measure="1" name="Measures" uniqueName="[Measures]" caption="Measures"/>
  </dimensions>
  <measureGroups count="6">
    <measureGroup name="DimCustomerDetails" caption="DimCustomerDetails"/>
    <measureGroup name="DimCustomers" caption="DimCustomers"/>
    <measureGroup name="DimOrders" caption="DimOrders"/>
    <measureGroup name="DimPeople" caption="DimPeople"/>
    <measureGroup name="DimProducts" caption="DimProducts"/>
    <measureGroup name="FactOrderSales" caption="FactOrderSales"/>
  </measureGroups>
  <maps count="15">
    <map measureGroup="0" dimension="0"/>
    <map measureGroup="1" dimension="1"/>
    <map measureGroup="2" dimension="0"/>
    <map measureGroup="2" dimension="1"/>
    <map measureGroup="2" dimension="2"/>
    <map measureGroup="2" dimension="3"/>
    <map measureGroup="2" dimension="4"/>
    <map measureGroup="3" dimension="3"/>
    <map measureGroup="4" dimension="4"/>
    <map measureGroup="5" dimension="0"/>
    <map measureGroup="5" dimension="1"/>
    <map measureGroup="5" dimension="2"/>
    <map measureGroup="5" dimension="3"/>
    <map measureGroup="5"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ONA" refreshedDate="45231.670195833336" backgroundQuery="1" createdVersion="8" refreshedVersion="8" minRefreshableVersion="3" recordCount="0" supportSubquery="1" supportAdvancedDrill="1" xr:uid="{1694F136-705E-463A-9FF4-AFCBC4A12150}">
  <cacheSource type="external" connectionId="7"/>
  <cacheFields count="3">
    <cacheField name="[DimProducts].[Subcategory].[Subcategory]" caption="Subcategory" numFmtId="0" hierarchy="36" level="1">
      <sharedItems count="17">
        <s v="Accessories"/>
        <s v="Appliances"/>
        <s v="Art"/>
        <s v="Binders"/>
        <s v="Bookcases"/>
        <s v="Chairs"/>
        <s v="Copiers"/>
        <s v="Envelopes"/>
        <s v="Fasteners"/>
        <s v="Furnishings"/>
        <s v="Labels"/>
        <s v="Machines"/>
        <s v="Paper"/>
        <s v="Phones"/>
        <s v="Storage"/>
        <s v="Supplies"/>
        <s v="Tables"/>
      </sharedItems>
    </cacheField>
    <cacheField name="[Measures].[Total.Profit]" caption="Total.Profit" numFmtId="0" hierarchy="48" level="32767"/>
    <cacheField name="[DimPeople].[Region].[Region]" caption="Region" numFmtId="0" hierarchy="32" level="1">
      <sharedItems containsSemiMixedTypes="0" containsNonDate="0" containsString="0"/>
    </cacheField>
  </cacheFields>
  <cacheHierarchies count="99">
    <cacheHierarchy uniqueName="[DimCustomerDetails].[CustomerDetailsID]" caption="CustomerDetailsID" attribute="1" defaultMemberUniqueName="[DimCustomerDetails].[CustomerDetailsID].[All]" allUniqueName="[DimCustomerDetails].[CustomerDetailsID].[All]" dimensionUniqueName="[DimCustomerDetails]" displayFolder="" count="0" memberValueDatatype="20" unbalanced="0"/>
    <cacheHierarchy uniqueName="[DimCustomerDetails].[CustomerID]" caption="CustomerID" attribute="1" defaultMemberUniqueName="[DimCustomerDetails].[CustomerID].[All]" allUniqueName="[DimCustomerDetails].[CustomerID].[All]" dimensionUniqueName="[DimCustomerDetails]" displayFolder="" count="0" memberValueDatatype="130" unbalanced="0"/>
    <cacheHierarchy uniqueName="[DimCustomerDetails].[Country]" caption="Country" attribute="1" defaultMemberUniqueName="[DimCustomerDetails].[Country].[All]" allUniqueName="[DimCustomerDetails].[Country].[All]" dimensionUniqueName="[DimCustomerDetails]" displayFolder="" count="0" memberValueDatatype="130" unbalanced="0"/>
    <cacheHierarchy uniqueName="[DimCustomerDetails].[City]" caption="City" attribute="1" defaultMemberUniqueName="[DimCustomerDetails].[City].[All]" allUniqueName="[DimCustomerDetails].[City].[All]" dimensionUniqueName="[DimCustomerDetails]" displayFolder="" count="0" memberValueDatatype="130" unbalanced="0"/>
    <cacheHierarchy uniqueName="[DimCustomerDetails].[State]" caption="State" attribute="1" defaultMemberUniqueName="[DimCustomerDetails].[State].[All]" allUniqueName="[DimCustomerDetails].[State].[All]" dimensionUniqueName="[DimCustomerDetails]" displayFolder="" count="0" memberValueDatatype="130" unbalanced="0"/>
    <cacheHierarchy uniqueName="[DimCustomerDetails].[RegionID]" caption="RegionID" attribute="1" defaultMemberUniqueName="[DimCustomerDetails].[RegionID].[All]" allUniqueName="[DimCustomerDetails].[RegionID].[All]" dimensionUniqueName="[DimCustomerDetails]" displayFolder="" count="0" memberValueDatatype="20" unbalanced="0"/>
    <cacheHierarchy uniqueName="[DimCustomers].[CustomerID]" caption="CustomerID" attribute="1" defaultMemberUniqueName="[DimCustomers].[CustomerID].[All]" allUniqueName="[DimCustomers].[CustomerID].[All]" dimensionUniqueName="[DimCustomers]" displayFolder="" count="0" memberValueDatatype="130" unbalanced="0"/>
    <cacheHierarchy uniqueName="[DimCustomers].[FirstName]" caption="FirstName" attribute="1" defaultMemberUniqueName="[DimCustomers].[FirstName].[All]" allUniqueName="[DimCustomers].[FirstName].[All]" dimensionUniqueName="[DimCustomers]" displayFolder="" count="0" memberValueDatatype="130" unbalanced="0"/>
    <cacheHierarchy uniqueName="[DimCustomers].[LastName]" caption="LastName" attribute="1" defaultMemberUniqueName="[DimCustomers].[LastName].[All]" allUniqueName="[DimCustomers].[LastName].[All]" dimensionUniqueName="[DimCustomers]" displayFolder="" count="0" memberValueDatatype="130" unbalanced="0"/>
    <cacheHierarchy uniqueName="[DimCustomers].[Gender]" caption="Gender" attribute="1" defaultMemberUniqueName="[DimCustomers].[Gender].[All]" allUniqueName="[DimCustomers].[Gender].[All]" dimensionUniqueName="[DimCustomers]" displayFolder="" count="0" memberValueDatatype="130" unbalanced="0"/>
    <cacheHierarchy uniqueName="[DimCustomers].[Segment]" caption="Segment" attribute="1" defaultMemberUniqueName="[DimCustomers].[Segment].[All]" allUniqueName="[DimCustomers].[Segment].[All]" dimensionUniqueName="[DimCustomers]" displayFolder="" count="0" memberValueDatatype="130" unbalanced="0"/>
    <cacheHierarchy uniqueName="[DimOrders].[OrderID]" caption="OrderID" attribute="1" defaultMemberUniqueName="[DimOrders].[OrderID].[All]" allUniqueName="[DimOrders].[OrderID].[All]" dimensionUniqueName="[DimOrders]" displayFolder="" count="0" memberValueDatatype="130" unbalanced="0"/>
    <cacheHierarchy uniqueName="[DimOrders].[OrderDate]" caption="OrderDate" attribute="1" time="1" defaultMemberUniqueName="[DimOrders].[OrderDate].[All]" allUniqueName="[DimOrders].[OrderDate].[All]" dimensionUniqueName="[DimOrders]" displayFolder="" count="0" memberValueDatatype="7" unbalanced="0"/>
    <cacheHierarchy uniqueName="[DimOrders].[ShipDate]" caption="ShipDate" attribute="1" time="1" defaultMemberUniqueName="[DimOrders].[ShipDate].[All]" allUniqueName="[DimOrders].[ShipDate].[All]" dimensionUniqueName="[DimOrders]" displayFolder="" count="0" memberValueDatatype="7" unbalanced="0"/>
    <cacheHierarchy uniqueName="[DimOrders].[ShipMode]" caption="ShipMode" attribute="1" defaultMemberUniqueName="[DimOrders].[ShipMode].[All]" allUniqueName="[DimOrders].[ShipMode].[All]" dimensionUniqueName="[DimOrders]" displayFolder="" count="0" memberValueDatatype="130" unbalanced="0"/>
    <cacheHierarchy uniqueName="[DimOrders].[CustomerID]" caption="CustomerID" attribute="1" defaultMemberUniqueName="[DimOrders].[CustomerID].[All]" allUniqueName="[DimOrders].[CustomerID].[All]" dimensionUniqueName="[DimOrders]" displayFolder="" count="0" memberValueDatatype="130" unbalanced="0"/>
    <cacheHierarchy uniqueName="[DimOrders].[ProductID]" caption="ProductID" attribute="1" defaultMemberUniqueName="[DimOrders].[ProductID].[All]" allUniqueName="[DimOrders].[ProductID].[All]" dimensionUniqueName="[DimOrders]" displayFolder="" count="0" memberValueDatatype="130" unbalanced="0"/>
    <cacheHierarchy uniqueName="[DimOrders].[CustomerDetailsID]" caption="CustomerDetailsID" attribute="1" defaultMemberUniqueName="[DimOrders].[CustomerDetailsID].[All]" allUniqueName="[DimOrders].[CustomerDetailsID].[All]" dimensionUniqueName="[DimOrders]" displayFolder="" count="0" memberValueDatatype="20" unbalanced="0"/>
    <cacheHierarchy uniqueName="[DimOrders].[IsReturned]" caption="IsReturned" attribute="1" defaultMemberUniqueName="[DimOrders].[IsReturned].[All]" allUniqueName="[DimOrders].[IsReturned].[All]" dimensionUniqueName="[DimOrders]" displayFolder="" count="0" memberValueDatatype="130" unbalanced="0"/>
    <cacheHierarchy uniqueName="[DimOrders].[RegionID]" caption="RegionID" attribute="1" defaultMemberUniqueName="[DimOrders].[RegionID].[All]" allUniqueName="[DimOrders].[RegionID].[All]" dimensionUniqueName="[DimOrders]" displayFolder="" count="0" memberValueDatatype="20" unbalanced="0"/>
    <cacheHierarchy uniqueName="[DimOrders].[Order.Year]" caption="Order.Year" attribute="1" defaultMemberUniqueName="[DimOrders].[Order.Year].[All]" allUniqueName="[DimOrders].[Order.Year].[All]" dimensionUniqueName="[DimOrders]" displayFolder="" count="2" memberValueDatatype="20" unbalanced="0"/>
    <cacheHierarchy uniqueName="[DimOrders].[Order.MonthName]" caption="Order.MonthName" attribute="1" defaultMemberUniqueName="[DimOrders].[Order.MonthName].[All]" allUniqueName="[DimOrders].[Order.MonthName].[All]" dimensionUniqueName="[DimOrders]" displayFolder="" count="0" memberValueDatatype="130" unbalanced="0"/>
    <cacheHierarchy uniqueName="[DimOrders].[Order.Month]" caption="Order.Month" attribute="1" defaultMemberUniqueName="[DimOrders].[Order.Month].[All]" allUniqueName="[DimOrders].[Order.Month].[All]" dimensionUniqueName="[DimOrders]" displayFolder="" count="0" memberValueDatatype="20" unbalanced="0"/>
    <cacheHierarchy uniqueName="[DimOrders].[Order.DayName]" caption="Order.DayName" attribute="1" defaultMemberUniqueName="[DimOrders].[Order.DayName].[All]" allUniqueName="[DimOrders].[Order.DayName].[All]" dimensionUniqueName="[DimOrders]" displayFolder="" count="0" memberValueDatatype="130" unbalanced="0"/>
    <cacheHierarchy uniqueName="[DimOrders].[Order.Day]" caption="Order.Day" attribute="1" defaultMemberUniqueName="[DimOrders].[Order.Day].[All]" allUniqueName="[DimOrders].[Order.Day].[All]" dimensionUniqueName="[DimOrders]" displayFolder="" count="0" memberValueDatatype="20" unbalanced="0"/>
    <cacheHierarchy uniqueName="[DimOrders].[Delivery Duration]" caption="Delivery Duration" attribute="1" defaultMemberUniqueName="[DimOrders].[Delivery Duration].[All]" allUniqueName="[DimOrders].[Delivery Duration].[All]" dimensionUniqueName="[DimOrders]" displayFolder="" count="0" memberValueDatatype="20" unbalanced="0"/>
    <cacheHierarchy uniqueName="[DimOrders].[C_FirstName]" caption="C_FirstName" attribute="1" defaultMemberUniqueName="[DimOrders].[C_FirstName].[All]" allUniqueName="[DimOrders].[C_FirstName].[All]" dimensionUniqueName="[DimOrders]" displayFolder="" count="0" memberValueDatatype="130" unbalanced="0"/>
    <cacheHierarchy uniqueName="[DimOrders].[C_LastName]" caption="C_LastName" attribute="1" defaultMemberUniqueName="[DimOrders].[C_LastName].[All]" allUniqueName="[DimOrders].[C_LastName].[All]" dimensionUniqueName="[DimOrders]" displayFolder="" count="0" memberValueDatatype="130" unbalanced="0"/>
    <cacheHierarchy uniqueName="[DimOrders].[C_Gender]" caption="C_Gender" attribute="1" defaultMemberUniqueName="[DimOrders].[C_Gender].[All]" allUniqueName="[DimOrders].[C_Gender].[All]" dimensionUniqueName="[DimOrders]" displayFolder="" count="0" memberValueDatatype="130" unbalanced="0"/>
    <cacheHierarchy uniqueName="[DimOrders].[C_Segment]" caption="C_Segment" attribute="1" defaultMemberUniqueName="[DimOrders].[C_Segment].[All]" allUniqueName="[DimOrders].[C_Segment].[All]" dimensionUniqueName="[DimOrders]" displayFolder="" count="0" memberValueDatatype="130" unbalanced="0"/>
    <cacheHierarchy uniqueName="[DimOrders].[OrderDate (Month)]" caption="OrderDate (Month)" attribute="1" defaultMemberUniqueName="[DimOrders].[OrderDate (Month)].[All]" allUniqueName="[DimOrders].[OrderDate (Month)].[All]" dimensionUniqueName="[DimOrders]" displayFolder="" count="0" memberValueDatatype="130" unbalanced="0"/>
    <cacheHierarchy uniqueName="[DimPeople].[RegionID]" caption="RegionID" attribute="1" defaultMemberUniqueName="[DimPeople].[RegionID].[All]" allUniqueName="[DimPeople].[RegionID].[All]" dimensionUniqueName="[DimPeople]" displayFolder="" count="0" memberValueDatatype="20" unbalanced="0"/>
    <cacheHierarchy uniqueName="[DimPeople].[Region]" caption="Region" attribute="1" defaultMemberUniqueName="[DimPeople].[Region].[All]" allUniqueName="[DimPeople].[Region].[All]" dimensionUniqueName="[DimPeople]" displayFolder="" count="2" memberValueDatatype="130" unbalanced="0">
      <fieldsUsage count="2">
        <fieldUsage x="-1"/>
        <fieldUsage x="2"/>
      </fieldsUsage>
    </cacheHierarchy>
    <cacheHierarchy uniqueName="[DimPeople].[RegionalManager]" caption="RegionalManager" attribute="1" defaultMemberUniqueName="[DimPeople].[RegionalManager].[All]" allUniqueName="[DimPeople].[RegionalManager].[All]" dimensionUniqueName="[DimPeople]" displayFolder="" count="0" memberValueDatatype="130" unbalanced="0"/>
    <cacheHierarchy uniqueName="[DimProducts].[ProductID]" caption="ProductID" attribute="1" defaultMemberUniqueName="[DimProducts].[ProductID].[All]" allUniqueName="[DimProducts].[ProductID].[All]" dimensionUniqueName="[DimProducts]" displayFolder="" count="0" memberValueDatatype="130" unbalanced="0"/>
    <cacheHierarchy uniqueName="[DimProducts].[Category]" caption="Category" attribute="1" defaultMemberUniqueName="[DimProducts].[Category].[All]" allUniqueName="[DimProducts].[Category].[All]" dimensionUniqueName="[DimProducts]" displayFolder="" count="2" memberValueDatatype="130" unbalanced="0"/>
    <cacheHierarchy uniqueName="[DimProducts].[Subcategory]" caption="Subcategory" attribute="1" defaultMemberUniqueName="[DimProducts].[Subcategory].[All]" allUniqueName="[DimProducts].[Subcategory].[All]" dimensionUniqueName="[DimProducts]" displayFolder="" count="2" memberValueDatatype="130" unbalanced="0">
      <fieldsUsage count="2">
        <fieldUsage x="-1"/>
        <fieldUsage x="0"/>
      </fieldsUsage>
    </cacheHierarchy>
    <cacheHierarchy uniqueName="[DimProducts].[ProductName]" caption="ProductName" attribute="1" defaultMemberUniqueName="[DimProducts].[ProductName].[All]" allUniqueName="[DimProducts].[ProductName].[All]" dimensionUniqueName="[DimProducts]" displayFolder="" count="0" memberValueDatatype="130" unbalanced="0"/>
    <cacheHierarchy uniqueName="[FactOrderSales].[OrderSalesID]" caption="OrderSalesID" attribute="1" defaultMemberUniqueName="[FactOrderSales].[OrderSalesID].[All]" allUniqueName="[FactOrderSales].[OrderSalesID].[All]" dimensionUniqueName="[FactOrderSales]" displayFolder="" count="0" memberValueDatatype="20" unbalanced="0"/>
    <cacheHierarchy uniqueName="[FactOrderSales].[OrderID]" caption="OrderID" attribute="1" defaultMemberUniqueName="[FactOrderSales].[OrderID].[All]" allUniqueName="[FactOrderSales].[OrderID].[All]" dimensionUniqueName="[FactOrderSales]" displayFolder="" count="0" memberValueDatatype="130" unbalanced="0"/>
    <cacheHierarchy uniqueName="[FactOrderSales].[ProductID]" caption="ProductID" attribute="1" defaultMemberUniqueName="[FactOrderSales].[ProductID].[All]" allUniqueName="[FactOrderSales].[ProductID].[All]" dimensionUniqueName="[FactOrderSales]" displayFolder="" count="0" memberValueDatatype="130" unbalanced="0"/>
    <cacheHierarchy uniqueName="[FactOrderSales].[Sales]" caption="Sales" attribute="1" defaultMemberUniqueName="[FactOrderSales].[Sales].[All]" allUniqueName="[FactOrderSales].[Sales].[All]" dimensionUniqueName="[FactOrderSales]" displayFolder="" count="0" memberValueDatatype="5" unbalanced="0"/>
    <cacheHierarchy uniqueName="[FactOrderSales].[Quantity]" caption="Quantity" attribute="1" defaultMemberUniqueName="[FactOrderSales].[Quantity].[All]" allUniqueName="[FactOrderSales].[Quantity].[All]" dimensionUniqueName="[FactOrderSales]" displayFolder="" count="0" memberValueDatatype="20" unbalanced="0"/>
    <cacheHierarchy uniqueName="[FactOrderSales].[Discount Rate %]" caption="Discount Rate %" attribute="1" defaultMemberUniqueName="[FactOrderSales].[Discount Rate %].[All]" allUniqueName="[FactOrderSales].[Discount Rate %].[All]" dimensionUniqueName="[FactOrderSales]" displayFolder="" count="0" memberValueDatatype="20" unbalanced="0"/>
    <cacheHierarchy uniqueName="[FactOrderSales].[Profit]" caption="Profit" attribute="1" defaultMemberUniqueName="[FactOrderSales].[Profit].[All]" allUniqueName="[FactOrderSales].[Profit].[All]" dimensionUniqueName="[FactOrderSales]" displayFolder="" count="0" memberValueDatatype="5" unbalanced="0"/>
    <cacheHierarchy uniqueName="[FactOrderSales].[RegionID]" caption="RegionID" attribute="1" defaultMemberUniqueName="[FactOrderSales].[RegionID].[All]" allUniqueName="[FactOrderSales].[RegionID].[All]" dimensionUniqueName="[FactOrderSales]" displayFolder="" count="0" memberValueDatatype="20" unbalanced="0"/>
    <cacheHierarchy uniqueName="[FactOrderSales].[WithDiscount]" caption="WithDiscount" attribute="1" defaultMemberUniqueName="[FactOrderSales].[WithDiscount].[All]" allUniqueName="[FactOrderSales].[WithDiscount].[All]" dimensionUniqueName="[FactOrderSales]" displayFolder="" count="0" memberValueDatatype="130" unbalanced="0"/>
    <cacheHierarchy uniqueName="[DimOrders].[OrderDate (Month Index)]" caption="OrderDate (Month Index)" attribute="1" defaultMemberUniqueName="[DimOrders].[OrderDate (Month Index)].[All]" allUniqueName="[DimOrders].[OrderDate (Month Index)].[All]" dimensionUniqueName="[DimOrders]" displayFolder="" count="0" memberValueDatatype="20" unbalanced="0" hidden="1"/>
    <cacheHierarchy uniqueName="[Measures].[Total.Profit]" caption="Total.Profit" measure="1" displayFolder="" measureGroup="FactOrderSales" count="0" oneField="1">
      <fieldsUsage count="1">
        <fieldUsage x="1"/>
      </fieldsUsage>
    </cacheHierarchy>
    <cacheHierarchy uniqueName="[Measures].[Total.Sales]" caption="Total.Sales" measure="1" displayFolder="" measureGroup="FactOrderSales" count="0"/>
    <cacheHierarchy uniqueName="[Measures].[Total.Quantity]" caption="Total.Quantity" measure="1" displayFolder="" measureGroup="FactOrderSales" count="0"/>
    <cacheHierarchy uniqueName="[Measures].[Average Delivery Duration]" caption="Average Delivery Duration" measure="1" displayFolder="" measureGroup="DimOrders" count="0"/>
    <cacheHierarchy uniqueName="[Measures].[__XL_Count DimCustomers]" caption="__XL_Count DimCustomers" measure="1" displayFolder="" measureGroup="DimCustomers" count="0" hidden="1"/>
    <cacheHierarchy uniqueName="[Measures].[__XL_Count DimCustomerDetails]" caption="__XL_Count DimCustomerDetails" measure="1" displayFolder="" measureGroup="DimCustomerDetails" count="0" hidden="1"/>
    <cacheHierarchy uniqueName="[Measures].[__XL_Count DimPeople]" caption="__XL_Count DimPeople" measure="1" displayFolder="" measureGroup="DimPeople" count="0" hidden="1"/>
    <cacheHierarchy uniqueName="[Measures].[__XL_Count DimProducts]" caption="__XL_Count DimProducts" measure="1" displayFolder="" measureGroup="DimProducts" count="0" hidden="1"/>
    <cacheHierarchy uniqueName="[Measures].[__XL_Count FactOrderSales]" caption="__XL_Count FactOrderSales" measure="1" displayFolder="" measureGroup="FactOrderSales" count="0" hidden="1"/>
    <cacheHierarchy uniqueName="[Measures].[__XL_Count DimOrders]" caption="__XL_Count DimOrders" measure="1" displayFolder="" measureGroup="DimOrders" count="0" hidden="1"/>
    <cacheHierarchy uniqueName="[Measures].[__No measures defined]" caption="__No measures defined" measure="1" displayFolder="" count="0" hidden="1"/>
    <cacheHierarchy uniqueName="[Measures].[Count of IsReturned]" caption="Count of IsReturned" measure="1" displayFolder="" measureGroup="DimOrders" count="0" hidden="1">
      <extLst>
        <ext xmlns:x15="http://schemas.microsoft.com/office/spreadsheetml/2010/11/main" uri="{B97F6D7D-B522-45F9-BDA1-12C45D357490}">
          <x15:cacheHierarchy aggregatedColumn="18"/>
        </ext>
      </extLst>
    </cacheHierarchy>
    <cacheHierarchy uniqueName="[Measures].[Count of Order.MonthName]" caption="Count of Order.MonthName" measure="1" displayFolder="" measureGroup="DimOrders" count="0" hidden="1">
      <extLst>
        <ext xmlns:x15="http://schemas.microsoft.com/office/spreadsheetml/2010/11/main" uri="{B97F6D7D-B522-45F9-BDA1-12C45D357490}">
          <x15:cacheHierarchy aggregatedColumn="21"/>
        </ext>
      </extLst>
    </cacheHierarchy>
    <cacheHierarchy uniqueName="[Measures].[Sum of Order.Month]" caption="Sum of Order.Month" measure="1" displayFolder="" measureGroup="DimOrders" count="0" hidden="1">
      <extLst>
        <ext xmlns:x15="http://schemas.microsoft.com/office/spreadsheetml/2010/11/main" uri="{B97F6D7D-B522-45F9-BDA1-12C45D357490}">
          <x15:cacheHierarchy aggregatedColumn="22"/>
        </ext>
      </extLst>
    </cacheHierarchy>
    <cacheHierarchy uniqueName="[Measures].[Count of Order.Month]" caption="Count of Order.Month" measure="1" displayFolder="" measureGroup="DimOrders" count="0" hidden="1">
      <extLst>
        <ext xmlns:x15="http://schemas.microsoft.com/office/spreadsheetml/2010/11/main" uri="{B97F6D7D-B522-45F9-BDA1-12C45D357490}">
          <x15:cacheHierarchy aggregatedColumn="22"/>
        </ext>
      </extLst>
    </cacheHierarchy>
    <cacheHierarchy uniqueName="[Measures].[Count of Order.DayName]" caption="Count of Order.DayName" measure="1" displayFolder="" measureGroup="Dim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FactOrderSales" count="0" hidden="1">
      <extLst>
        <ext xmlns:x15="http://schemas.microsoft.com/office/spreadsheetml/2010/11/main" uri="{B97F6D7D-B522-45F9-BDA1-12C45D357490}">
          <x15:cacheHierarchy aggregatedColumn="41"/>
        </ext>
      </extLst>
    </cacheHierarchy>
    <cacheHierarchy uniqueName="[Measures].[Sum of Profit]" caption="Sum of Profit" measure="1" displayFolder="" measureGroup="FactOrderSales" count="0" hidden="1">
      <extLst>
        <ext xmlns:x15="http://schemas.microsoft.com/office/spreadsheetml/2010/11/main" uri="{B97F6D7D-B522-45F9-BDA1-12C45D357490}">
          <x15:cacheHierarchy aggregatedColumn="44"/>
        </ext>
      </extLst>
    </cacheHierarchy>
    <cacheHierarchy uniqueName="[Measures].[Sum of Delivery Duration]" caption="Sum of Delivery Duration" measure="1" displayFolder="" measureGroup="DimOrders" count="0" hidden="1">
      <extLst>
        <ext xmlns:x15="http://schemas.microsoft.com/office/spreadsheetml/2010/11/main" uri="{B97F6D7D-B522-45F9-BDA1-12C45D357490}">
          <x15:cacheHierarchy aggregatedColumn="25"/>
        </ext>
      </extLst>
    </cacheHierarchy>
    <cacheHierarchy uniqueName="[Measures].[Count of Gender]" caption="Count of Gender" measure="1" displayFolder="" measureGroup="DimCustomers" count="0" hidden="1">
      <extLst>
        <ext xmlns:x15="http://schemas.microsoft.com/office/spreadsheetml/2010/11/main" uri="{B97F6D7D-B522-45F9-BDA1-12C45D357490}">
          <x15:cacheHierarchy aggregatedColumn="9"/>
        </ext>
      </extLst>
    </cacheHierarchy>
    <cacheHierarchy uniqueName="[Measures].[Count of Subcategory]" caption="Count of Subcategory" measure="1" displayFolder="" measureGroup="DimProducts"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FactOrderSales" count="0" hidden="1">
      <extLst>
        <ext xmlns:x15="http://schemas.microsoft.com/office/spreadsheetml/2010/11/main" uri="{B97F6D7D-B522-45F9-BDA1-12C45D357490}">
          <x15:cacheHierarchy aggregatedColumn="42"/>
        </ext>
      </extLst>
    </cacheHierarchy>
    <cacheHierarchy uniqueName="[Measures].[Count of Segment]" caption="Count of Segment" measure="1" displayFolder="" measureGroup="DimCustomers" count="0" hidden="1">
      <extLst>
        <ext xmlns:x15="http://schemas.microsoft.com/office/spreadsheetml/2010/11/main" uri="{B97F6D7D-B522-45F9-BDA1-12C45D357490}">
          <x15:cacheHierarchy aggregatedColumn="10"/>
        </ext>
      </extLst>
    </cacheHierarchy>
    <cacheHierarchy uniqueName="[Measures].[Sum of Discount Rate %]" caption="Sum of Discount Rate %" measure="1" displayFolder="" measureGroup="FactOrderSales" count="0" hidden="1">
      <extLst>
        <ext xmlns:x15="http://schemas.microsoft.com/office/spreadsheetml/2010/11/main" uri="{B97F6D7D-B522-45F9-BDA1-12C45D357490}">
          <x15:cacheHierarchy aggregatedColumn="43"/>
        </ext>
      </extLst>
    </cacheHierarchy>
    <cacheHierarchy uniqueName="[Measures].[Count of Discount Rate %]" caption="Count of Discount Rate %" measure="1" displayFolder="" measureGroup="FactOrderSales" count="0" hidden="1">
      <extLst>
        <ext xmlns:x15="http://schemas.microsoft.com/office/spreadsheetml/2010/11/main" uri="{B97F6D7D-B522-45F9-BDA1-12C45D357490}">
          <x15:cacheHierarchy aggregatedColumn="43"/>
        </ext>
      </extLst>
    </cacheHierarchy>
    <cacheHierarchy uniqueName="[Measures].[Count of WithDiscount]" caption="Count of WithDiscount" measure="1" displayFolder="" measureGroup="FactOrderSales" count="0" hidden="1">
      <extLst>
        <ext xmlns:x15="http://schemas.microsoft.com/office/spreadsheetml/2010/11/main" uri="{B97F6D7D-B522-45F9-BDA1-12C45D357490}">
          <x15:cacheHierarchy aggregatedColumn="46"/>
        </ext>
      </extLst>
    </cacheHierarchy>
    <cacheHierarchy uniqueName="[Measures].[Sum of CustomerDetailsID]" caption="Sum of CustomerDetailsID" measure="1" displayFolder="" measureGroup="DimOrders" count="0" hidden="1">
      <extLst>
        <ext xmlns:x15="http://schemas.microsoft.com/office/spreadsheetml/2010/11/main" uri="{B97F6D7D-B522-45F9-BDA1-12C45D357490}">
          <x15:cacheHierarchy aggregatedColumn="17"/>
        </ext>
      </extLst>
    </cacheHierarchy>
    <cacheHierarchy uniqueName="[Measures].[Average of Delivery Duration]" caption="Average of Delivery Duration" measure="1" displayFolder="" measureGroup="DimOrders" count="0" hidden="1">
      <extLst>
        <ext xmlns:x15="http://schemas.microsoft.com/office/spreadsheetml/2010/11/main" uri="{B97F6D7D-B522-45F9-BDA1-12C45D357490}">
          <x15:cacheHierarchy aggregatedColumn="25"/>
        </ext>
      </extLst>
    </cacheHierarchy>
    <cacheHierarchy uniqueName="[Measures].[Count of Region]" caption="Count of Region" measure="1" displayFolder="" measureGroup="DimPeople" count="0" hidden="1">
      <extLst>
        <ext xmlns:x15="http://schemas.microsoft.com/office/spreadsheetml/2010/11/main" uri="{B97F6D7D-B522-45F9-BDA1-12C45D357490}">
          <x15:cacheHierarchy aggregatedColumn="32"/>
        </ext>
      </extLst>
    </cacheHierarchy>
    <cacheHierarchy uniqueName="[Measures].[Count of OrderID]" caption="Count of OrderID" measure="1" displayFolder="" measureGroup="DimOrders" count="0" hidden="1">
      <extLst>
        <ext xmlns:x15="http://schemas.microsoft.com/office/spreadsheetml/2010/11/main" uri="{B97F6D7D-B522-45F9-BDA1-12C45D357490}">
          <x15:cacheHierarchy aggregatedColumn="11"/>
        </ext>
      </extLst>
    </cacheHierarchy>
    <cacheHierarchy uniqueName="[Measures].[Distinct Count of OrderID]" caption="Distinct Count of OrderID" measure="1" displayFolder="" measureGroup="DimOrders" count="0" hidden="1">
      <extLst>
        <ext xmlns:x15="http://schemas.microsoft.com/office/spreadsheetml/2010/11/main" uri="{B97F6D7D-B522-45F9-BDA1-12C45D357490}">
          <x15:cacheHierarchy aggregatedColumn="11"/>
        </ext>
      </extLst>
    </cacheHierarchy>
    <cacheHierarchy uniqueName="[Measures].[Count of CustomerID]" caption="Count of CustomerID" measure="1" displayFolder="" measureGroup="DimCustomers" count="0" hidden="1">
      <extLst>
        <ext xmlns:x15="http://schemas.microsoft.com/office/spreadsheetml/2010/11/main" uri="{B97F6D7D-B522-45F9-BDA1-12C45D357490}">
          <x15:cacheHierarchy aggregatedColumn="6"/>
        </ext>
      </extLst>
    </cacheHierarchy>
    <cacheHierarchy uniqueName="[Measures].[Count of CustomerDetailsID]" caption="Count of CustomerDetailsID" measure="1" displayFolder="" measureGroup="DimOrders" count="0" hidden="1">
      <extLst>
        <ext xmlns:x15="http://schemas.microsoft.com/office/spreadsheetml/2010/11/main" uri="{B97F6D7D-B522-45F9-BDA1-12C45D357490}">
          <x15:cacheHierarchy aggregatedColumn="17"/>
        </ext>
      </extLst>
    </cacheHierarchy>
    <cacheHierarchy uniqueName="[Measures].[Distinct Count of CustomerDetailsID]" caption="Distinct Count of CustomerDetailsID" measure="1" displayFolder="" measureGroup="DimOrders" count="0" hidden="1">
      <extLst>
        <ext xmlns:x15="http://schemas.microsoft.com/office/spreadsheetml/2010/11/main" uri="{B97F6D7D-B522-45F9-BDA1-12C45D357490}">
          <x15:cacheHierarchy aggregatedColumn="17"/>
        </ext>
      </extLst>
    </cacheHierarchy>
    <cacheHierarchy uniqueName="[Measures].[Sum of Order.Year]" caption="Sum of Order.Year" measure="1" displayFolder="" measureGroup="DimOrders" count="0" hidden="1">
      <extLst>
        <ext xmlns:x15="http://schemas.microsoft.com/office/spreadsheetml/2010/11/main" uri="{B97F6D7D-B522-45F9-BDA1-12C45D357490}">
          <x15:cacheHierarchy aggregatedColumn="20"/>
        </ext>
      </extLst>
    </cacheHierarchy>
    <cacheHierarchy uniqueName="[Measures].[Count of Order.Year]" caption="Count of Order.Year" measure="1" displayFolder="" measureGroup="DimOrders" count="0" hidden="1">
      <extLst>
        <ext xmlns:x15="http://schemas.microsoft.com/office/spreadsheetml/2010/11/main" uri="{B97F6D7D-B522-45F9-BDA1-12C45D357490}">
          <x15:cacheHierarchy aggregatedColumn="20"/>
        </ext>
      </extLst>
    </cacheHierarchy>
    <cacheHierarchy uniqueName="[Measures].[Sum of RegionID]" caption="Sum of RegionID" measure="1" displayFolder="" measureGroup="DimOrders" count="0" hidden="1">
      <extLst>
        <ext xmlns:x15="http://schemas.microsoft.com/office/spreadsheetml/2010/11/main" uri="{B97F6D7D-B522-45F9-BDA1-12C45D357490}">
          <x15:cacheHierarchy aggregatedColumn="19"/>
        </ext>
      </extLst>
    </cacheHierarchy>
    <cacheHierarchy uniqueName="[Measures].[Count of RegionID]" caption="Count of RegionID" measure="1" displayFolder="" measureGroup="DimOrders" count="0" hidden="1">
      <extLst>
        <ext xmlns:x15="http://schemas.microsoft.com/office/spreadsheetml/2010/11/main" uri="{B97F6D7D-B522-45F9-BDA1-12C45D357490}">
          <x15:cacheHierarchy aggregatedColumn="19"/>
        </ext>
      </extLst>
    </cacheHierarchy>
    <cacheHierarchy uniqueName="[Measures].[Distinct Count of RegionID]" caption="Distinct Count of RegionID" measure="1" displayFolder="" measureGroup="DimOrders" count="0" hidden="1">
      <extLst>
        <ext xmlns:x15="http://schemas.microsoft.com/office/spreadsheetml/2010/11/main" uri="{B97F6D7D-B522-45F9-BDA1-12C45D357490}">
          <x15:cacheHierarchy aggregatedColumn="19"/>
        </ext>
      </extLst>
    </cacheHierarchy>
    <cacheHierarchy uniqueName="[Measures].[Sum of OrderSalesID]" caption="Sum of OrderSalesID" measure="1" displayFolder="" measureGroup="FactOrderSales" count="0" hidden="1">
      <extLst>
        <ext xmlns:x15="http://schemas.microsoft.com/office/spreadsheetml/2010/11/main" uri="{B97F6D7D-B522-45F9-BDA1-12C45D357490}">
          <x15:cacheHierarchy aggregatedColumn="38"/>
        </ext>
      </extLst>
    </cacheHierarchy>
    <cacheHierarchy uniqueName="[Measures].[Count of OrderSalesID]" caption="Count of OrderSalesID" measure="1" displayFolder="" measureGroup="FactOrderSales" count="0" hidden="1">
      <extLst>
        <ext xmlns:x15="http://schemas.microsoft.com/office/spreadsheetml/2010/11/main" uri="{B97F6D7D-B522-45F9-BDA1-12C45D357490}">
          <x15:cacheHierarchy aggregatedColumn="38"/>
        </ext>
      </extLst>
    </cacheHierarchy>
    <cacheHierarchy uniqueName="[Measures].[Count of OrderID 2]" caption="Count of OrderID 2" measure="1" displayFolder="" measureGroup="FactOrderSales" count="0" hidden="1">
      <extLst>
        <ext xmlns:x15="http://schemas.microsoft.com/office/spreadsheetml/2010/11/main" uri="{B97F6D7D-B522-45F9-BDA1-12C45D357490}">
          <x15:cacheHierarchy aggregatedColumn="39"/>
        </ext>
      </extLst>
    </cacheHierarchy>
    <cacheHierarchy uniqueName="[Measures].[Count of FirstName]" caption="Count of FirstName" measure="1" displayFolder="" measureGroup="DimCustomers" count="0" hidden="1">
      <extLst>
        <ext xmlns:x15="http://schemas.microsoft.com/office/spreadsheetml/2010/11/main" uri="{B97F6D7D-B522-45F9-BDA1-12C45D357490}">
          <x15:cacheHierarchy aggregatedColumn="7"/>
        </ext>
      </extLst>
    </cacheHierarchy>
    <cacheHierarchy uniqueName="[Measures].[Distinct Count of FirstName]" caption="Distinct Count of FirstName" measure="1" displayFolder="" measureGroup="DimCustomers" count="0" hidden="1">
      <extLst>
        <ext xmlns:x15="http://schemas.microsoft.com/office/spreadsheetml/2010/11/main" uri="{B97F6D7D-B522-45F9-BDA1-12C45D357490}">
          <x15:cacheHierarchy aggregatedColumn="7"/>
        </ext>
      </extLst>
    </cacheHierarchy>
    <cacheHierarchy uniqueName="[Measures].[Distinct Count of OrderID 2]" caption="Distinct Count of OrderID 2" measure="1" displayFolder="" measureGroup="FactOrderSales" count="0" hidden="1">
      <extLst>
        <ext xmlns:x15="http://schemas.microsoft.com/office/spreadsheetml/2010/11/main" uri="{B97F6D7D-B522-45F9-BDA1-12C45D357490}">
          <x15:cacheHierarchy aggregatedColumn="39"/>
        </ext>
      </extLst>
    </cacheHierarchy>
    <cacheHierarchy uniqueName="[Measures].[Count of C_Gender]" caption="Count of C_Gender" measure="1" displayFolder="" measureGroup="DimOrders" count="0" hidden="1">
      <extLst>
        <ext xmlns:x15="http://schemas.microsoft.com/office/spreadsheetml/2010/11/main" uri="{B97F6D7D-B522-45F9-BDA1-12C45D357490}">
          <x15:cacheHierarchy aggregatedColumn="28"/>
        </ext>
      </extLst>
    </cacheHierarchy>
    <cacheHierarchy uniqueName="[Measures].[Distinct Count of C_Gender]" caption="Distinct Count of C_Gender" measure="1" displayFolder="" measureGroup="DimOrders" count="0" hidden="1">
      <extLst>
        <ext xmlns:x15="http://schemas.microsoft.com/office/spreadsheetml/2010/11/main" uri="{B97F6D7D-B522-45F9-BDA1-12C45D357490}">
          <x15:cacheHierarchy aggregatedColumn="28"/>
        </ext>
      </extLst>
    </cacheHierarchy>
    <cacheHierarchy uniqueName="[Measures].[Count of CustomerID 2]" caption="Count of CustomerID 2" measure="1" displayFolder="" measureGroup="DimOrders" count="0" hidden="1">
      <extLst>
        <ext xmlns:x15="http://schemas.microsoft.com/office/spreadsheetml/2010/11/main" uri="{B97F6D7D-B522-45F9-BDA1-12C45D357490}">
          <x15:cacheHierarchy aggregatedColumn="15"/>
        </ext>
      </extLst>
    </cacheHierarchy>
    <cacheHierarchy uniqueName="[Measures].[Distinct Count of CustomerID]" caption="Distinct Count of CustomerID" measure="1" displayFolder="" measureGroup="DimOrders" count="0" hidden="1">
      <extLst>
        <ext xmlns:x15="http://schemas.microsoft.com/office/spreadsheetml/2010/11/main" uri="{B97F6D7D-B522-45F9-BDA1-12C45D357490}">
          <x15:cacheHierarchy aggregatedColumn="15"/>
        </ext>
      </extLst>
    </cacheHierarchy>
    <cacheHierarchy uniqueName="[Measures].[Count of ShipMode]" caption="Count of ShipMode" measure="1" displayFolder="" measureGroup="DimOrders" count="0" hidden="1">
      <extLst>
        <ext xmlns:x15="http://schemas.microsoft.com/office/spreadsheetml/2010/11/main" uri="{B97F6D7D-B522-45F9-BDA1-12C45D357490}">
          <x15:cacheHierarchy aggregatedColumn="14"/>
        </ext>
      </extLst>
    </cacheHierarchy>
    <cacheHierarchy uniqueName="[Measures].[Count of C_Segment]" caption="Count of C_Segment" measure="1" displayFolder="" measureGroup="DimOrders" count="0" hidden="1">
      <extLst>
        <ext xmlns:x15="http://schemas.microsoft.com/office/spreadsheetml/2010/11/main" uri="{B97F6D7D-B522-45F9-BDA1-12C45D357490}">
          <x15:cacheHierarchy aggregatedColumn="29"/>
        </ext>
      </extLst>
    </cacheHierarchy>
  </cacheHierarchies>
  <kpis count="0"/>
  <dimensions count="7">
    <dimension name="DimCustomerDetails" uniqueName="[DimCustomerDetails]" caption="DimCustomerDetails"/>
    <dimension name="DimCustomers" uniqueName="[DimCustomers]" caption="DimCustomers"/>
    <dimension name="DimOrders" uniqueName="[DimOrders]" caption="DimOrders"/>
    <dimension name="DimPeople" uniqueName="[DimPeople]" caption="DimPeople"/>
    <dimension name="DimProducts" uniqueName="[DimProducts]" caption="DimProducts"/>
    <dimension name="FactOrderSales" uniqueName="[FactOrderSales]" caption="FactOrderSales"/>
    <dimension measure="1" name="Measures" uniqueName="[Measures]" caption="Measures"/>
  </dimensions>
  <measureGroups count="6">
    <measureGroup name="DimCustomerDetails" caption="DimCustomerDetails"/>
    <measureGroup name="DimCustomers" caption="DimCustomers"/>
    <measureGroup name="DimOrders" caption="DimOrders"/>
    <measureGroup name="DimPeople" caption="DimPeople"/>
    <measureGroup name="DimProducts" caption="DimProducts"/>
    <measureGroup name="FactOrderSales" caption="FactOrderSales"/>
  </measureGroups>
  <maps count="15">
    <map measureGroup="0" dimension="0"/>
    <map measureGroup="1" dimension="1"/>
    <map measureGroup="2" dimension="0"/>
    <map measureGroup="2" dimension="1"/>
    <map measureGroup="2" dimension="2"/>
    <map measureGroup="2" dimension="3"/>
    <map measureGroup="2" dimension="4"/>
    <map measureGroup="3" dimension="3"/>
    <map measureGroup="4" dimension="4"/>
    <map measureGroup="5" dimension="0"/>
    <map measureGroup="5" dimension="1"/>
    <map measureGroup="5" dimension="2"/>
    <map measureGroup="5" dimension="3"/>
    <map measureGroup="5"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ONA" refreshedDate="45231.670196527775" backgroundQuery="1" createdVersion="8" refreshedVersion="8" minRefreshableVersion="3" recordCount="0" supportSubquery="1" supportAdvancedDrill="1" xr:uid="{48E04821-82D8-4ED4-AB92-06B6A7202DF4}">
  <cacheSource type="external" connectionId="7"/>
  <cacheFields count="3">
    <cacheField name="[Measures].[Count of ShipMode]" caption="Count of ShipMode" numFmtId="0" hierarchy="97" level="32767"/>
    <cacheField name="[DimOrders].[ShipMode].[ShipMode]" caption="ShipMode" numFmtId="0" hierarchy="14" level="1">
      <sharedItems count="4">
        <s v="First Class"/>
        <s v="Same Day"/>
        <s v="Second Class"/>
        <s v="Standard Class"/>
      </sharedItems>
    </cacheField>
    <cacheField name="[DimPeople].[Region].[Region]" caption="Region" numFmtId="0" hierarchy="32" level="1">
      <sharedItems containsSemiMixedTypes="0" containsNonDate="0" containsString="0"/>
    </cacheField>
  </cacheFields>
  <cacheHierarchies count="99">
    <cacheHierarchy uniqueName="[DimCustomerDetails].[CustomerDetailsID]" caption="CustomerDetailsID" attribute="1" defaultMemberUniqueName="[DimCustomerDetails].[CustomerDetailsID].[All]" allUniqueName="[DimCustomerDetails].[CustomerDetailsID].[All]" dimensionUniqueName="[DimCustomerDetails]" displayFolder="" count="0" memberValueDatatype="20" unbalanced="0"/>
    <cacheHierarchy uniqueName="[DimCustomerDetails].[CustomerID]" caption="CustomerID" attribute="1" defaultMemberUniqueName="[DimCustomerDetails].[CustomerID].[All]" allUniqueName="[DimCustomerDetails].[CustomerID].[All]" dimensionUniqueName="[DimCustomerDetails]" displayFolder="" count="0" memberValueDatatype="130" unbalanced="0"/>
    <cacheHierarchy uniqueName="[DimCustomerDetails].[Country]" caption="Country" attribute="1" defaultMemberUniqueName="[DimCustomerDetails].[Country].[All]" allUniqueName="[DimCustomerDetails].[Country].[All]" dimensionUniqueName="[DimCustomerDetails]" displayFolder="" count="0" memberValueDatatype="130" unbalanced="0"/>
    <cacheHierarchy uniqueName="[DimCustomerDetails].[City]" caption="City" attribute="1" defaultMemberUniqueName="[DimCustomerDetails].[City].[All]" allUniqueName="[DimCustomerDetails].[City].[All]" dimensionUniqueName="[DimCustomerDetails]" displayFolder="" count="0" memberValueDatatype="130" unbalanced="0"/>
    <cacheHierarchy uniqueName="[DimCustomerDetails].[State]" caption="State" attribute="1" defaultMemberUniqueName="[DimCustomerDetails].[State].[All]" allUniqueName="[DimCustomerDetails].[State].[All]" dimensionUniqueName="[DimCustomerDetails]" displayFolder="" count="0" memberValueDatatype="130" unbalanced="0"/>
    <cacheHierarchy uniqueName="[DimCustomerDetails].[RegionID]" caption="RegionID" attribute="1" defaultMemberUniqueName="[DimCustomerDetails].[RegionID].[All]" allUniqueName="[DimCustomerDetails].[RegionID].[All]" dimensionUniqueName="[DimCustomerDetails]" displayFolder="" count="0" memberValueDatatype="20" unbalanced="0"/>
    <cacheHierarchy uniqueName="[DimCustomers].[CustomerID]" caption="CustomerID" attribute="1" defaultMemberUniqueName="[DimCustomers].[CustomerID].[All]" allUniqueName="[DimCustomers].[CustomerID].[All]" dimensionUniqueName="[DimCustomers]" displayFolder="" count="0" memberValueDatatype="130" unbalanced="0"/>
    <cacheHierarchy uniqueName="[DimCustomers].[FirstName]" caption="FirstName" attribute="1" defaultMemberUniqueName="[DimCustomers].[FirstName].[All]" allUniqueName="[DimCustomers].[FirstName].[All]" dimensionUniqueName="[DimCustomers]" displayFolder="" count="0" memberValueDatatype="130" unbalanced="0"/>
    <cacheHierarchy uniqueName="[DimCustomers].[LastName]" caption="LastName" attribute="1" defaultMemberUniqueName="[DimCustomers].[LastName].[All]" allUniqueName="[DimCustomers].[LastName].[All]" dimensionUniqueName="[DimCustomers]" displayFolder="" count="0" memberValueDatatype="130" unbalanced="0"/>
    <cacheHierarchy uniqueName="[DimCustomers].[Gender]" caption="Gender" attribute="1" defaultMemberUniqueName="[DimCustomers].[Gender].[All]" allUniqueName="[DimCustomers].[Gender].[All]" dimensionUniqueName="[DimCustomers]" displayFolder="" count="0" memberValueDatatype="130" unbalanced="0"/>
    <cacheHierarchy uniqueName="[DimCustomers].[Segment]" caption="Segment" attribute="1" defaultMemberUniqueName="[DimCustomers].[Segment].[All]" allUniqueName="[DimCustomers].[Segment].[All]" dimensionUniqueName="[DimCustomers]" displayFolder="" count="0" memberValueDatatype="130" unbalanced="0"/>
    <cacheHierarchy uniqueName="[DimOrders].[OrderID]" caption="OrderID" attribute="1" defaultMemberUniqueName="[DimOrders].[OrderID].[All]" allUniqueName="[DimOrders].[OrderID].[All]" dimensionUniqueName="[DimOrders]" displayFolder="" count="0" memberValueDatatype="130" unbalanced="0"/>
    <cacheHierarchy uniqueName="[DimOrders].[OrderDate]" caption="OrderDate" attribute="1" time="1" defaultMemberUniqueName="[DimOrders].[OrderDate].[All]" allUniqueName="[DimOrders].[OrderDate].[All]" dimensionUniqueName="[DimOrders]" displayFolder="" count="0" memberValueDatatype="7" unbalanced="0"/>
    <cacheHierarchy uniqueName="[DimOrders].[ShipDate]" caption="ShipDate" attribute="1" time="1" defaultMemberUniqueName="[DimOrders].[ShipDate].[All]" allUniqueName="[DimOrders].[ShipDate].[All]" dimensionUniqueName="[DimOrders]" displayFolder="" count="0" memberValueDatatype="7" unbalanced="0"/>
    <cacheHierarchy uniqueName="[DimOrders].[ShipMode]" caption="ShipMode" attribute="1" defaultMemberUniqueName="[DimOrders].[ShipMode].[All]" allUniqueName="[DimOrders].[ShipMode].[All]" dimensionUniqueName="[DimOrders]" displayFolder="" count="2" memberValueDatatype="130" unbalanced="0">
      <fieldsUsage count="2">
        <fieldUsage x="-1"/>
        <fieldUsage x="1"/>
      </fieldsUsage>
    </cacheHierarchy>
    <cacheHierarchy uniqueName="[DimOrders].[CustomerID]" caption="CustomerID" attribute="1" defaultMemberUniqueName="[DimOrders].[CustomerID].[All]" allUniqueName="[DimOrders].[CustomerID].[All]" dimensionUniqueName="[DimOrders]" displayFolder="" count="0" memberValueDatatype="130" unbalanced="0"/>
    <cacheHierarchy uniqueName="[DimOrders].[ProductID]" caption="ProductID" attribute="1" defaultMemberUniqueName="[DimOrders].[ProductID].[All]" allUniqueName="[DimOrders].[ProductID].[All]" dimensionUniqueName="[DimOrders]" displayFolder="" count="0" memberValueDatatype="130" unbalanced="0"/>
    <cacheHierarchy uniqueName="[DimOrders].[CustomerDetailsID]" caption="CustomerDetailsID" attribute="1" defaultMemberUniqueName="[DimOrders].[CustomerDetailsID].[All]" allUniqueName="[DimOrders].[CustomerDetailsID].[All]" dimensionUniqueName="[DimOrders]" displayFolder="" count="0" memberValueDatatype="20" unbalanced="0"/>
    <cacheHierarchy uniqueName="[DimOrders].[IsReturned]" caption="IsReturned" attribute="1" defaultMemberUniqueName="[DimOrders].[IsReturned].[All]" allUniqueName="[DimOrders].[IsReturned].[All]" dimensionUniqueName="[DimOrders]" displayFolder="" count="0" memberValueDatatype="130" unbalanced="0"/>
    <cacheHierarchy uniqueName="[DimOrders].[RegionID]" caption="RegionID" attribute="1" defaultMemberUniqueName="[DimOrders].[RegionID].[All]" allUniqueName="[DimOrders].[RegionID].[All]" dimensionUniqueName="[DimOrders]" displayFolder="" count="0" memberValueDatatype="20" unbalanced="0"/>
    <cacheHierarchy uniqueName="[DimOrders].[Order.Year]" caption="Order.Year" attribute="1" defaultMemberUniqueName="[DimOrders].[Order.Year].[All]" allUniqueName="[DimOrders].[Order.Year].[All]" dimensionUniqueName="[DimOrders]" displayFolder="" count="2" memberValueDatatype="20" unbalanced="0"/>
    <cacheHierarchy uniqueName="[DimOrders].[Order.MonthName]" caption="Order.MonthName" attribute="1" defaultMemberUniqueName="[DimOrders].[Order.MonthName].[All]" allUniqueName="[DimOrders].[Order.MonthName].[All]" dimensionUniqueName="[DimOrders]" displayFolder="" count="0" memberValueDatatype="130" unbalanced="0"/>
    <cacheHierarchy uniqueName="[DimOrders].[Order.Month]" caption="Order.Month" attribute="1" defaultMemberUniqueName="[DimOrders].[Order.Month].[All]" allUniqueName="[DimOrders].[Order.Month].[All]" dimensionUniqueName="[DimOrders]" displayFolder="" count="0" memberValueDatatype="20" unbalanced="0"/>
    <cacheHierarchy uniqueName="[DimOrders].[Order.DayName]" caption="Order.DayName" attribute="1" defaultMemberUniqueName="[DimOrders].[Order.DayName].[All]" allUniqueName="[DimOrders].[Order.DayName].[All]" dimensionUniqueName="[DimOrders]" displayFolder="" count="0" memberValueDatatype="130" unbalanced="0"/>
    <cacheHierarchy uniqueName="[DimOrders].[Order.Day]" caption="Order.Day" attribute="1" defaultMemberUniqueName="[DimOrders].[Order.Day].[All]" allUniqueName="[DimOrders].[Order.Day].[All]" dimensionUniqueName="[DimOrders]" displayFolder="" count="0" memberValueDatatype="20" unbalanced="0"/>
    <cacheHierarchy uniqueName="[DimOrders].[Delivery Duration]" caption="Delivery Duration" attribute="1" defaultMemberUniqueName="[DimOrders].[Delivery Duration].[All]" allUniqueName="[DimOrders].[Delivery Duration].[All]" dimensionUniqueName="[DimOrders]" displayFolder="" count="0" memberValueDatatype="20" unbalanced="0"/>
    <cacheHierarchy uniqueName="[DimOrders].[C_FirstName]" caption="C_FirstName" attribute="1" defaultMemberUniqueName="[DimOrders].[C_FirstName].[All]" allUniqueName="[DimOrders].[C_FirstName].[All]" dimensionUniqueName="[DimOrders]" displayFolder="" count="0" memberValueDatatype="130" unbalanced="0"/>
    <cacheHierarchy uniqueName="[DimOrders].[C_LastName]" caption="C_LastName" attribute="1" defaultMemberUniqueName="[DimOrders].[C_LastName].[All]" allUniqueName="[DimOrders].[C_LastName].[All]" dimensionUniqueName="[DimOrders]" displayFolder="" count="0" memberValueDatatype="130" unbalanced="0"/>
    <cacheHierarchy uniqueName="[DimOrders].[C_Gender]" caption="C_Gender" attribute="1" defaultMemberUniqueName="[DimOrders].[C_Gender].[All]" allUniqueName="[DimOrders].[C_Gender].[All]" dimensionUniqueName="[DimOrders]" displayFolder="" count="0" memberValueDatatype="130" unbalanced="0"/>
    <cacheHierarchy uniqueName="[DimOrders].[C_Segment]" caption="C_Segment" attribute="1" defaultMemberUniqueName="[DimOrders].[C_Segment].[All]" allUniqueName="[DimOrders].[C_Segment].[All]" dimensionUniqueName="[DimOrders]" displayFolder="" count="0" memberValueDatatype="130" unbalanced="0"/>
    <cacheHierarchy uniqueName="[DimOrders].[OrderDate (Month)]" caption="OrderDate (Month)" attribute="1" defaultMemberUniqueName="[DimOrders].[OrderDate (Month)].[All]" allUniqueName="[DimOrders].[OrderDate (Month)].[All]" dimensionUniqueName="[DimOrders]" displayFolder="" count="0" memberValueDatatype="130" unbalanced="0"/>
    <cacheHierarchy uniqueName="[DimPeople].[RegionID]" caption="RegionID" attribute="1" defaultMemberUniqueName="[DimPeople].[RegionID].[All]" allUniqueName="[DimPeople].[RegionID].[All]" dimensionUniqueName="[DimPeople]" displayFolder="" count="0" memberValueDatatype="20" unbalanced="0"/>
    <cacheHierarchy uniqueName="[DimPeople].[Region]" caption="Region" attribute="1" defaultMemberUniqueName="[DimPeople].[Region].[All]" allUniqueName="[DimPeople].[Region].[All]" dimensionUniqueName="[DimPeople]" displayFolder="" count="2" memberValueDatatype="130" unbalanced="0">
      <fieldsUsage count="2">
        <fieldUsage x="-1"/>
        <fieldUsage x="2"/>
      </fieldsUsage>
    </cacheHierarchy>
    <cacheHierarchy uniqueName="[DimPeople].[RegionalManager]" caption="RegionalManager" attribute="1" defaultMemberUniqueName="[DimPeople].[RegionalManager].[All]" allUniqueName="[DimPeople].[RegionalManager].[All]" dimensionUniqueName="[DimPeople]" displayFolder="" count="0" memberValueDatatype="130" unbalanced="0"/>
    <cacheHierarchy uniqueName="[DimProducts].[ProductID]" caption="ProductID" attribute="1" defaultMemberUniqueName="[DimProducts].[ProductID].[All]" allUniqueName="[DimProducts].[ProductID].[All]" dimensionUniqueName="[DimProducts]" displayFolder="" count="0" memberValueDatatype="130" unbalanced="0"/>
    <cacheHierarchy uniqueName="[DimProducts].[Category]" caption="Category" attribute="1" defaultMemberUniqueName="[DimProducts].[Category].[All]" allUniqueName="[DimProducts].[Category].[All]" dimensionUniqueName="[DimProducts]" displayFolder="" count="2" memberValueDatatype="130" unbalanced="0"/>
    <cacheHierarchy uniqueName="[DimProducts].[Subcategory]" caption="Subcategory" attribute="1" defaultMemberUniqueName="[DimProducts].[Subcategory].[All]" allUniqueName="[DimProducts].[Subcategory].[All]" dimensionUniqueName="[DimProducts]" displayFolder="" count="0" memberValueDatatype="130" unbalanced="0"/>
    <cacheHierarchy uniqueName="[DimProducts].[ProductName]" caption="ProductName" attribute="1" defaultMemberUniqueName="[DimProducts].[ProductName].[All]" allUniqueName="[DimProducts].[ProductName].[All]" dimensionUniqueName="[DimProducts]" displayFolder="" count="0" memberValueDatatype="130" unbalanced="0"/>
    <cacheHierarchy uniqueName="[FactOrderSales].[OrderSalesID]" caption="OrderSalesID" attribute="1" defaultMemberUniqueName="[FactOrderSales].[OrderSalesID].[All]" allUniqueName="[FactOrderSales].[OrderSalesID].[All]" dimensionUniqueName="[FactOrderSales]" displayFolder="" count="0" memberValueDatatype="20" unbalanced="0"/>
    <cacheHierarchy uniqueName="[FactOrderSales].[OrderID]" caption="OrderID" attribute="1" defaultMemberUniqueName="[FactOrderSales].[OrderID].[All]" allUniqueName="[FactOrderSales].[OrderID].[All]" dimensionUniqueName="[FactOrderSales]" displayFolder="" count="0" memberValueDatatype="130" unbalanced="0"/>
    <cacheHierarchy uniqueName="[FactOrderSales].[ProductID]" caption="ProductID" attribute="1" defaultMemberUniqueName="[FactOrderSales].[ProductID].[All]" allUniqueName="[FactOrderSales].[ProductID].[All]" dimensionUniqueName="[FactOrderSales]" displayFolder="" count="0" memberValueDatatype="130" unbalanced="0"/>
    <cacheHierarchy uniqueName="[FactOrderSales].[Sales]" caption="Sales" attribute="1" defaultMemberUniqueName="[FactOrderSales].[Sales].[All]" allUniqueName="[FactOrderSales].[Sales].[All]" dimensionUniqueName="[FactOrderSales]" displayFolder="" count="0" memberValueDatatype="5" unbalanced="0"/>
    <cacheHierarchy uniqueName="[FactOrderSales].[Quantity]" caption="Quantity" attribute="1" defaultMemberUniqueName="[FactOrderSales].[Quantity].[All]" allUniqueName="[FactOrderSales].[Quantity].[All]" dimensionUniqueName="[FactOrderSales]" displayFolder="" count="0" memberValueDatatype="20" unbalanced="0"/>
    <cacheHierarchy uniqueName="[FactOrderSales].[Discount Rate %]" caption="Discount Rate %" attribute="1" defaultMemberUniqueName="[FactOrderSales].[Discount Rate %].[All]" allUniqueName="[FactOrderSales].[Discount Rate %].[All]" dimensionUniqueName="[FactOrderSales]" displayFolder="" count="0" memberValueDatatype="20" unbalanced="0"/>
    <cacheHierarchy uniqueName="[FactOrderSales].[Profit]" caption="Profit" attribute="1" defaultMemberUniqueName="[FactOrderSales].[Profit].[All]" allUniqueName="[FactOrderSales].[Profit].[All]" dimensionUniqueName="[FactOrderSales]" displayFolder="" count="0" memberValueDatatype="5" unbalanced="0"/>
    <cacheHierarchy uniqueName="[FactOrderSales].[RegionID]" caption="RegionID" attribute="1" defaultMemberUniqueName="[FactOrderSales].[RegionID].[All]" allUniqueName="[FactOrderSales].[RegionID].[All]" dimensionUniqueName="[FactOrderSales]" displayFolder="" count="0" memberValueDatatype="20" unbalanced="0"/>
    <cacheHierarchy uniqueName="[FactOrderSales].[WithDiscount]" caption="WithDiscount" attribute="1" defaultMemberUniqueName="[FactOrderSales].[WithDiscount].[All]" allUniqueName="[FactOrderSales].[WithDiscount].[All]" dimensionUniqueName="[FactOrderSales]" displayFolder="" count="0" memberValueDatatype="130" unbalanced="0"/>
    <cacheHierarchy uniqueName="[DimOrders].[OrderDate (Month Index)]" caption="OrderDate (Month Index)" attribute="1" defaultMemberUniqueName="[DimOrders].[OrderDate (Month Index)].[All]" allUniqueName="[DimOrders].[OrderDate (Month Index)].[All]" dimensionUniqueName="[DimOrders]" displayFolder="" count="0" memberValueDatatype="20" unbalanced="0" hidden="1"/>
    <cacheHierarchy uniqueName="[Measures].[Total.Profit]" caption="Total.Profit" measure="1" displayFolder="" measureGroup="FactOrderSales" count="0"/>
    <cacheHierarchy uniqueName="[Measures].[Total.Sales]" caption="Total.Sales" measure="1" displayFolder="" measureGroup="FactOrderSales" count="0"/>
    <cacheHierarchy uniqueName="[Measures].[Total.Quantity]" caption="Total.Quantity" measure="1" displayFolder="" measureGroup="FactOrderSales" count="0"/>
    <cacheHierarchy uniqueName="[Measures].[Average Delivery Duration]" caption="Average Delivery Duration" measure="1" displayFolder="" measureGroup="DimOrders" count="0"/>
    <cacheHierarchy uniqueName="[Measures].[__XL_Count DimCustomers]" caption="__XL_Count DimCustomers" measure="1" displayFolder="" measureGroup="DimCustomers" count="0" hidden="1"/>
    <cacheHierarchy uniqueName="[Measures].[__XL_Count DimCustomerDetails]" caption="__XL_Count DimCustomerDetails" measure="1" displayFolder="" measureGroup="DimCustomerDetails" count="0" hidden="1"/>
    <cacheHierarchy uniqueName="[Measures].[__XL_Count DimPeople]" caption="__XL_Count DimPeople" measure="1" displayFolder="" measureGroup="DimPeople" count="0" hidden="1"/>
    <cacheHierarchy uniqueName="[Measures].[__XL_Count DimProducts]" caption="__XL_Count DimProducts" measure="1" displayFolder="" measureGroup="DimProducts" count="0" hidden="1"/>
    <cacheHierarchy uniqueName="[Measures].[__XL_Count FactOrderSales]" caption="__XL_Count FactOrderSales" measure="1" displayFolder="" measureGroup="FactOrderSales" count="0" hidden="1"/>
    <cacheHierarchy uniqueName="[Measures].[__XL_Count DimOrders]" caption="__XL_Count DimOrders" measure="1" displayFolder="" measureGroup="DimOrders" count="0" hidden="1"/>
    <cacheHierarchy uniqueName="[Measures].[__No measures defined]" caption="__No measures defined" measure="1" displayFolder="" count="0" hidden="1"/>
    <cacheHierarchy uniqueName="[Measures].[Count of IsReturned]" caption="Count of IsReturned" measure="1" displayFolder="" measureGroup="DimOrders" count="0" hidden="1">
      <extLst>
        <ext xmlns:x15="http://schemas.microsoft.com/office/spreadsheetml/2010/11/main" uri="{B97F6D7D-B522-45F9-BDA1-12C45D357490}">
          <x15:cacheHierarchy aggregatedColumn="18"/>
        </ext>
      </extLst>
    </cacheHierarchy>
    <cacheHierarchy uniqueName="[Measures].[Count of Order.MonthName]" caption="Count of Order.MonthName" measure="1" displayFolder="" measureGroup="DimOrders" count="0" hidden="1">
      <extLst>
        <ext xmlns:x15="http://schemas.microsoft.com/office/spreadsheetml/2010/11/main" uri="{B97F6D7D-B522-45F9-BDA1-12C45D357490}">
          <x15:cacheHierarchy aggregatedColumn="21"/>
        </ext>
      </extLst>
    </cacheHierarchy>
    <cacheHierarchy uniqueName="[Measures].[Sum of Order.Month]" caption="Sum of Order.Month" measure="1" displayFolder="" measureGroup="DimOrders" count="0" hidden="1">
      <extLst>
        <ext xmlns:x15="http://schemas.microsoft.com/office/spreadsheetml/2010/11/main" uri="{B97F6D7D-B522-45F9-BDA1-12C45D357490}">
          <x15:cacheHierarchy aggregatedColumn="22"/>
        </ext>
      </extLst>
    </cacheHierarchy>
    <cacheHierarchy uniqueName="[Measures].[Count of Order.Month]" caption="Count of Order.Month" measure="1" displayFolder="" measureGroup="DimOrders" count="0" hidden="1">
      <extLst>
        <ext xmlns:x15="http://schemas.microsoft.com/office/spreadsheetml/2010/11/main" uri="{B97F6D7D-B522-45F9-BDA1-12C45D357490}">
          <x15:cacheHierarchy aggregatedColumn="22"/>
        </ext>
      </extLst>
    </cacheHierarchy>
    <cacheHierarchy uniqueName="[Measures].[Count of Order.DayName]" caption="Count of Order.DayName" measure="1" displayFolder="" measureGroup="Dim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FactOrderSales" count="0" hidden="1">
      <extLst>
        <ext xmlns:x15="http://schemas.microsoft.com/office/spreadsheetml/2010/11/main" uri="{B97F6D7D-B522-45F9-BDA1-12C45D357490}">
          <x15:cacheHierarchy aggregatedColumn="41"/>
        </ext>
      </extLst>
    </cacheHierarchy>
    <cacheHierarchy uniqueName="[Measures].[Sum of Profit]" caption="Sum of Profit" measure="1" displayFolder="" measureGroup="FactOrderSales" count="0" hidden="1">
      <extLst>
        <ext xmlns:x15="http://schemas.microsoft.com/office/spreadsheetml/2010/11/main" uri="{B97F6D7D-B522-45F9-BDA1-12C45D357490}">
          <x15:cacheHierarchy aggregatedColumn="44"/>
        </ext>
      </extLst>
    </cacheHierarchy>
    <cacheHierarchy uniqueName="[Measures].[Sum of Delivery Duration]" caption="Sum of Delivery Duration" measure="1" displayFolder="" measureGroup="DimOrders" count="0" hidden="1">
      <extLst>
        <ext xmlns:x15="http://schemas.microsoft.com/office/spreadsheetml/2010/11/main" uri="{B97F6D7D-B522-45F9-BDA1-12C45D357490}">
          <x15:cacheHierarchy aggregatedColumn="25"/>
        </ext>
      </extLst>
    </cacheHierarchy>
    <cacheHierarchy uniqueName="[Measures].[Count of Gender]" caption="Count of Gender" measure="1" displayFolder="" measureGroup="DimCustomers" count="0" hidden="1">
      <extLst>
        <ext xmlns:x15="http://schemas.microsoft.com/office/spreadsheetml/2010/11/main" uri="{B97F6D7D-B522-45F9-BDA1-12C45D357490}">
          <x15:cacheHierarchy aggregatedColumn="9"/>
        </ext>
      </extLst>
    </cacheHierarchy>
    <cacheHierarchy uniqueName="[Measures].[Count of Subcategory]" caption="Count of Subcategory" measure="1" displayFolder="" measureGroup="DimProducts"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FactOrderSales" count="0" hidden="1">
      <extLst>
        <ext xmlns:x15="http://schemas.microsoft.com/office/spreadsheetml/2010/11/main" uri="{B97F6D7D-B522-45F9-BDA1-12C45D357490}">
          <x15:cacheHierarchy aggregatedColumn="42"/>
        </ext>
      </extLst>
    </cacheHierarchy>
    <cacheHierarchy uniqueName="[Measures].[Count of Segment]" caption="Count of Segment" measure="1" displayFolder="" measureGroup="DimCustomers" count="0" hidden="1">
      <extLst>
        <ext xmlns:x15="http://schemas.microsoft.com/office/spreadsheetml/2010/11/main" uri="{B97F6D7D-B522-45F9-BDA1-12C45D357490}">
          <x15:cacheHierarchy aggregatedColumn="10"/>
        </ext>
      </extLst>
    </cacheHierarchy>
    <cacheHierarchy uniqueName="[Measures].[Sum of Discount Rate %]" caption="Sum of Discount Rate %" measure="1" displayFolder="" measureGroup="FactOrderSales" count="0" hidden="1">
      <extLst>
        <ext xmlns:x15="http://schemas.microsoft.com/office/spreadsheetml/2010/11/main" uri="{B97F6D7D-B522-45F9-BDA1-12C45D357490}">
          <x15:cacheHierarchy aggregatedColumn="43"/>
        </ext>
      </extLst>
    </cacheHierarchy>
    <cacheHierarchy uniqueName="[Measures].[Count of Discount Rate %]" caption="Count of Discount Rate %" measure="1" displayFolder="" measureGroup="FactOrderSales" count="0" hidden="1">
      <extLst>
        <ext xmlns:x15="http://schemas.microsoft.com/office/spreadsheetml/2010/11/main" uri="{B97F6D7D-B522-45F9-BDA1-12C45D357490}">
          <x15:cacheHierarchy aggregatedColumn="43"/>
        </ext>
      </extLst>
    </cacheHierarchy>
    <cacheHierarchy uniqueName="[Measures].[Count of WithDiscount]" caption="Count of WithDiscount" measure="1" displayFolder="" measureGroup="FactOrderSales" count="0" hidden="1">
      <extLst>
        <ext xmlns:x15="http://schemas.microsoft.com/office/spreadsheetml/2010/11/main" uri="{B97F6D7D-B522-45F9-BDA1-12C45D357490}">
          <x15:cacheHierarchy aggregatedColumn="46"/>
        </ext>
      </extLst>
    </cacheHierarchy>
    <cacheHierarchy uniqueName="[Measures].[Sum of CustomerDetailsID]" caption="Sum of CustomerDetailsID" measure="1" displayFolder="" measureGroup="DimOrders" count="0" hidden="1">
      <extLst>
        <ext xmlns:x15="http://schemas.microsoft.com/office/spreadsheetml/2010/11/main" uri="{B97F6D7D-B522-45F9-BDA1-12C45D357490}">
          <x15:cacheHierarchy aggregatedColumn="17"/>
        </ext>
      </extLst>
    </cacheHierarchy>
    <cacheHierarchy uniqueName="[Measures].[Average of Delivery Duration]" caption="Average of Delivery Duration" measure="1" displayFolder="" measureGroup="DimOrders" count="0" hidden="1">
      <extLst>
        <ext xmlns:x15="http://schemas.microsoft.com/office/spreadsheetml/2010/11/main" uri="{B97F6D7D-B522-45F9-BDA1-12C45D357490}">
          <x15:cacheHierarchy aggregatedColumn="25"/>
        </ext>
      </extLst>
    </cacheHierarchy>
    <cacheHierarchy uniqueName="[Measures].[Count of Region]" caption="Count of Region" measure="1" displayFolder="" measureGroup="DimPeople" count="0" hidden="1">
      <extLst>
        <ext xmlns:x15="http://schemas.microsoft.com/office/spreadsheetml/2010/11/main" uri="{B97F6D7D-B522-45F9-BDA1-12C45D357490}">
          <x15:cacheHierarchy aggregatedColumn="32"/>
        </ext>
      </extLst>
    </cacheHierarchy>
    <cacheHierarchy uniqueName="[Measures].[Count of OrderID]" caption="Count of OrderID" measure="1" displayFolder="" measureGroup="DimOrders" count="0" hidden="1">
      <extLst>
        <ext xmlns:x15="http://schemas.microsoft.com/office/spreadsheetml/2010/11/main" uri="{B97F6D7D-B522-45F9-BDA1-12C45D357490}">
          <x15:cacheHierarchy aggregatedColumn="11"/>
        </ext>
      </extLst>
    </cacheHierarchy>
    <cacheHierarchy uniqueName="[Measures].[Distinct Count of OrderID]" caption="Distinct Count of OrderID" measure="1" displayFolder="" measureGroup="DimOrders" count="0" hidden="1">
      <extLst>
        <ext xmlns:x15="http://schemas.microsoft.com/office/spreadsheetml/2010/11/main" uri="{B97F6D7D-B522-45F9-BDA1-12C45D357490}">
          <x15:cacheHierarchy aggregatedColumn="11"/>
        </ext>
      </extLst>
    </cacheHierarchy>
    <cacheHierarchy uniqueName="[Measures].[Count of CustomerID]" caption="Count of CustomerID" measure="1" displayFolder="" measureGroup="DimCustomers" count="0" hidden="1">
      <extLst>
        <ext xmlns:x15="http://schemas.microsoft.com/office/spreadsheetml/2010/11/main" uri="{B97F6D7D-B522-45F9-BDA1-12C45D357490}">
          <x15:cacheHierarchy aggregatedColumn="6"/>
        </ext>
      </extLst>
    </cacheHierarchy>
    <cacheHierarchy uniqueName="[Measures].[Count of CustomerDetailsID]" caption="Count of CustomerDetailsID" measure="1" displayFolder="" measureGroup="DimOrders" count="0" hidden="1">
      <extLst>
        <ext xmlns:x15="http://schemas.microsoft.com/office/spreadsheetml/2010/11/main" uri="{B97F6D7D-B522-45F9-BDA1-12C45D357490}">
          <x15:cacheHierarchy aggregatedColumn="17"/>
        </ext>
      </extLst>
    </cacheHierarchy>
    <cacheHierarchy uniqueName="[Measures].[Distinct Count of CustomerDetailsID]" caption="Distinct Count of CustomerDetailsID" measure="1" displayFolder="" measureGroup="DimOrders" count="0" hidden="1">
      <extLst>
        <ext xmlns:x15="http://schemas.microsoft.com/office/spreadsheetml/2010/11/main" uri="{B97F6D7D-B522-45F9-BDA1-12C45D357490}">
          <x15:cacheHierarchy aggregatedColumn="17"/>
        </ext>
      </extLst>
    </cacheHierarchy>
    <cacheHierarchy uniqueName="[Measures].[Sum of Order.Year]" caption="Sum of Order.Year" measure="1" displayFolder="" measureGroup="DimOrders" count="0" hidden="1">
      <extLst>
        <ext xmlns:x15="http://schemas.microsoft.com/office/spreadsheetml/2010/11/main" uri="{B97F6D7D-B522-45F9-BDA1-12C45D357490}">
          <x15:cacheHierarchy aggregatedColumn="20"/>
        </ext>
      </extLst>
    </cacheHierarchy>
    <cacheHierarchy uniqueName="[Measures].[Count of Order.Year]" caption="Count of Order.Year" measure="1" displayFolder="" measureGroup="DimOrders" count="0" hidden="1">
      <extLst>
        <ext xmlns:x15="http://schemas.microsoft.com/office/spreadsheetml/2010/11/main" uri="{B97F6D7D-B522-45F9-BDA1-12C45D357490}">
          <x15:cacheHierarchy aggregatedColumn="20"/>
        </ext>
      </extLst>
    </cacheHierarchy>
    <cacheHierarchy uniqueName="[Measures].[Sum of RegionID]" caption="Sum of RegionID" measure="1" displayFolder="" measureGroup="DimOrders" count="0" hidden="1">
      <extLst>
        <ext xmlns:x15="http://schemas.microsoft.com/office/spreadsheetml/2010/11/main" uri="{B97F6D7D-B522-45F9-BDA1-12C45D357490}">
          <x15:cacheHierarchy aggregatedColumn="19"/>
        </ext>
      </extLst>
    </cacheHierarchy>
    <cacheHierarchy uniqueName="[Measures].[Count of RegionID]" caption="Count of RegionID" measure="1" displayFolder="" measureGroup="DimOrders" count="0" hidden="1">
      <extLst>
        <ext xmlns:x15="http://schemas.microsoft.com/office/spreadsheetml/2010/11/main" uri="{B97F6D7D-B522-45F9-BDA1-12C45D357490}">
          <x15:cacheHierarchy aggregatedColumn="19"/>
        </ext>
      </extLst>
    </cacheHierarchy>
    <cacheHierarchy uniqueName="[Measures].[Distinct Count of RegionID]" caption="Distinct Count of RegionID" measure="1" displayFolder="" measureGroup="DimOrders" count="0" hidden="1">
      <extLst>
        <ext xmlns:x15="http://schemas.microsoft.com/office/spreadsheetml/2010/11/main" uri="{B97F6D7D-B522-45F9-BDA1-12C45D357490}">
          <x15:cacheHierarchy aggregatedColumn="19"/>
        </ext>
      </extLst>
    </cacheHierarchy>
    <cacheHierarchy uniqueName="[Measures].[Sum of OrderSalesID]" caption="Sum of OrderSalesID" measure="1" displayFolder="" measureGroup="FactOrderSales" count="0" hidden="1">
      <extLst>
        <ext xmlns:x15="http://schemas.microsoft.com/office/spreadsheetml/2010/11/main" uri="{B97F6D7D-B522-45F9-BDA1-12C45D357490}">
          <x15:cacheHierarchy aggregatedColumn="38"/>
        </ext>
      </extLst>
    </cacheHierarchy>
    <cacheHierarchy uniqueName="[Measures].[Count of OrderSalesID]" caption="Count of OrderSalesID" measure="1" displayFolder="" measureGroup="FactOrderSales" count="0" hidden="1">
      <extLst>
        <ext xmlns:x15="http://schemas.microsoft.com/office/spreadsheetml/2010/11/main" uri="{B97F6D7D-B522-45F9-BDA1-12C45D357490}">
          <x15:cacheHierarchy aggregatedColumn="38"/>
        </ext>
      </extLst>
    </cacheHierarchy>
    <cacheHierarchy uniqueName="[Measures].[Count of OrderID 2]" caption="Count of OrderID 2" measure="1" displayFolder="" measureGroup="FactOrderSales" count="0" hidden="1">
      <extLst>
        <ext xmlns:x15="http://schemas.microsoft.com/office/spreadsheetml/2010/11/main" uri="{B97F6D7D-B522-45F9-BDA1-12C45D357490}">
          <x15:cacheHierarchy aggregatedColumn="39"/>
        </ext>
      </extLst>
    </cacheHierarchy>
    <cacheHierarchy uniqueName="[Measures].[Count of FirstName]" caption="Count of FirstName" measure="1" displayFolder="" measureGroup="DimCustomers" count="0" hidden="1">
      <extLst>
        <ext xmlns:x15="http://schemas.microsoft.com/office/spreadsheetml/2010/11/main" uri="{B97F6D7D-B522-45F9-BDA1-12C45D357490}">
          <x15:cacheHierarchy aggregatedColumn="7"/>
        </ext>
      </extLst>
    </cacheHierarchy>
    <cacheHierarchy uniqueName="[Measures].[Distinct Count of FirstName]" caption="Distinct Count of FirstName" measure="1" displayFolder="" measureGroup="DimCustomers" count="0" hidden="1">
      <extLst>
        <ext xmlns:x15="http://schemas.microsoft.com/office/spreadsheetml/2010/11/main" uri="{B97F6D7D-B522-45F9-BDA1-12C45D357490}">
          <x15:cacheHierarchy aggregatedColumn="7"/>
        </ext>
      </extLst>
    </cacheHierarchy>
    <cacheHierarchy uniqueName="[Measures].[Distinct Count of OrderID 2]" caption="Distinct Count of OrderID 2" measure="1" displayFolder="" measureGroup="FactOrderSales" count="0" hidden="1">
      <extLst>
        <ext xmlns:x15="http://schemas.microsoft.com/office/spreadsheetml/2010/11/main" uri="{B97F6D7D-B522-45F9-BDA1-12C45D357490}">
          <x15:cacheHierarchy aggregatedColumn="39"/>
        </ext>
      </extLst>
    </cacheHierarchy>
    <cacheHierarchy uniqueName="[Measures].[Count of C_Gender]" caption="Count of C_Gender" measure="1" displayFolder="" measureGroup="DimOrders" count="0" hidden="1">
      <extLst>
        <ext xmlns:x15="http://schemas.microsoft.com/office/spreadsheetml/2010/11/main" uri="{B97F6D7D-B522-45F9-BDA1-12C45D357490}">
          <x15:cacheHierarchy aggregatedColumn="28"/>
        </ext>
      </extLst>
    </cacheHierarchy>
    <cacheHierarchy uniqueName="[Measures].[Distinct Count of C_Gender]" caption="Distinct Count of C_Gender" measure="1" displayFolder="" measureGroup="DimOrders" count="0" hidden="1">
      <extLst>
        <ext xmlns:x15="http://schemas.microsoft.com/office/spreadsheetml/2010/11/main" uri="{B97F6D7D-B522-45F9-BDA1-12C45D357490}">
          <x15:cacheHierarchy aggregatedColumn="28"/>
        </ext>
      </extLst>
    </cacheHierarchy>
    <cacheHierarchy uniqueName="[Measures].[Count of CustomerID 2]" caption="Count of CustomerID 2" measure="1" displayFolder="" measureGroup="DimOrders" count="0" hidden="1">
      <extLst>
        <ext xmlns:x15="http://schemas.microsoft.com/office/spreadsheetml/2010/11/main" uri="{B97F6D7D-B522-45F9-BDA1-12C45D357490}">
          <x15:cacheHierarchy aggregatedColumn="15"/>
        </ext>
      </extLst>
    </cacheHierarchy>
    <cacheHierarchy uniqueName="[Measures].[Distinct Count of CustomerID]" caption="Distinct Count of CustomerID" measure="1" displayFolder="" measureGroup="DimOrders" count="0" hidden="1">
      <extLst>
        <ext xmlns:x15="http://schemas.microsoft.com/office/spreadsheetml/2010/11/main" uri="{B97F6D7D-B522-45F9-BDA1-12C45D357490}">
          <x15:cacheHierarchy aggregatedColumn="15"/>
        </ext>
      </extLst>
    </cacheHierarchy>
    <cacheHierarchy uniqueName="[Measures].[Count of ShipMode]" caption="Count of ShipMode" measure="1" displayFolder="" measureGroup="DimOrders" count="0" oneField="1" hidden="1">
      <fieldsUsage count="1">
        <fieldUsage x="0"/>
      </fieldsUsage>
      <extLst>
        <ext xmlns:x15="http://schemas.microsoft.com/office/spreadsheetml/2010/11/main" uri="{B97F6D7D-B522-45F9-BDA1-12C45D357490}">
          <x15:cacheHierarchy aggregatedColumn="14"/>
        </ext>
      </extLst>
    </cacheHierarchy>
    <cacheHierarchy uniqueName="[Measures].[Count of C_Segment]" caption="Count of C_Segment" measure="1" displayFolder="" measureGroup="DimOrders" count="0" hidden="1">
      <extLst>
        <ext xmlns:x15="http://schemas.microsoft.com/office/spreadsheetml/2010/11/main" uri="{B97F6D7D-B522-45F9-BDA1-12C45D357490}">
          <x15:cacheHierarchy aggregatedColumn="29"/>
        </ext>
      </extLst>
    </cacheHierarchy>
  </cacheHierarchies>
  <kpis count="0"/>
  <dimensions count="7">
    <dimension name="DimCustomerDetails" uniqueName="[DimCustomerDetails]" caption="DimCustomerDetails"/>
    <dimension name="DimCustomers" uniqueName="[DimCustomers]" caption="DimCustomers"/>
    <dimension name="DimOrders" uniqueName="[DimOrders]" caption="DimOrders"/>
    <dimension name="DimPeople" uniqueName="[DimPeople]" caption="DimPeople"/>
    <dimension name="DimProducts" uniqueName="[DimProducts]" caption="DimProducts"/>
    <dimension name="FactOrderSales" uniqueName="[FactOrderSales]" caption="FactOrderSales"/>
    <dimension measure="1" name="Measures" uniqueName="[Measures]" caption="Measures"/>
  </dimensions>
  <measureGroups count="6">
    <measureGroup name="DimCustomerDetails" caption="DimCustomerDetails"/>
    <measureGroup name="DimCustomers" caption="DimCustomers"/>
    <measureGroup name="DimOrders" caption="DimOrders"/>
    <measureGroup name="DimPeople" caption="DimPeople"/>
    <measureGroup name="DimProducts" caption="DimProducts"/>
    <measureGroup name="FactOrderSales" caption="FactOrderSales"/>
  </measureGroups>
  <maps count="15">
    <map measureGroup="0" dimension="0"/>
    <map measureGroup="1" dimension="1"/>
    <map measureGroup="2" dimension="0"/>
    <map measureGroup="2" dimension="1"/>
    <map measureGroup="2" dimension="2"/>
    <map measureGroup="2" dimension="3"/>
    <map measureGroup="2" dimension="4"/>
    <map measureGroup="3" dimension="3"/>
    <map measureGroup="4" dimension="4"/>
    <map measureGroup="5" dimension="0"/>
    <map measureGroup="5" dimension="1"/>
    <map measureGroup="5" dimension="2"/>
    <map measureGroup="5" dimension="3"/>
    <map measureGroup="5"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ONA" refreshedDate="45231.670197222222" backgroundQuery="1" createdVersion="8" refreshedVersion="8" minRefreshableVersion="3" recordCount="0" supportSubquery="1" supportAdvancedDrill="1" xr:uid="{B99C53CC-AA4A-47A5-9DDB-123FBCA7E7E6}">
  <cacheSource type="external" connectionId="7"/>
  <cacheFields count="3">
    <cacheField name="[DimOrders].[C_Segment].[C_Segment]" caption="C_Segment" numFmtId="0" hierarchy="29" level="1">
      <sharedItems count="3">
        <s v="Consumer"/>
        <s v="Corporate"/>
        <s v="Home Office"/>
      </sharedItems>
    </cacheField>
    <cacheField name="[Measures].[Count of C_Segment]" caption="Count of C_Segment" numFmtId="0" hierarchy="98" level="32767"/>
    <cacheField name="[DimPeople].[Region].[Region]" caption="Region" numFmtId="0" hierarchy="32" level="1">
      <sharedItems containsSemiMixedTypes="0" containsNonDate="0" containsString="0"/>
    </cacheField>
  </cacheFields>
  <cacheHierarchies count="99">
    <cacheHierarchy uniqueName="[DimCustomerDetails].[CustomerDetailsID]" caption="CustomerDetailsID" attribute="1" defaultMemberUniqueName="[DimCustomerDetails].[CustomerDetailsID].[All]" allUniqueName="[DimCustomerDetails].[CustomerDetailsID].[All]" dimensionUniqueName="[DimCustomerDetails]" displayFolder="" count="0" memberValueDatatype="20" unbalanced="0"/>
    <cacheHierarchy uniqueName="[DimCustomerDetails].[CustomerID]" caption="CustomerID" attribute="1" defaultMemberUniqueName="[DimCustomerDetails].[CustomerID].[All]" allUniqueName="[DimCustomerDetails].[CustomerID].[All]" dimensionUniqueName="[DimCustomerDetails]" displayFolder="" count="0" memberValueDatatype="130" unbalanced="0"/>
    <cacheHierarchy uniqueName="[DimCustomerDetails].[Country]" caption="Country" attribute="1" defaultMemberUniqueName="[DimCustomerDetails].[Country].[All]" allUniqueName="[DimCustomerDetails].[Country].[All]" dimensionUniqueName="[DimCustomerDetails]" displayFolder="" count="0" memberValueDatatype="130" unbalanced="0"/>
    <cacheHierarchy uniqueName="[DimCustomerDetails].[City]" caption="City" attribute="1" defaultMemberUniqueName="[DimCustomerDetails].[City].[All]" allUniqueName="[DimCustomerDetails].[City].[All]" dimensionUniqueName="[DimCustomerDetails]" displayFolder="" count="0" memberValueDatatype="130" unbalanced="0"/>
    <cacheHierarchy uniqueName="[DimCustomerDetails].[State]" caption="State" attribute="1" defaultMemberUniqueName="[DimCustomerDetails].[State].[All]" allUniqueName="[DimCustomerDetails].[State].[All]" dimensionUniqueName="[DimCustomerDetails]" displayFolder="" count="0" memberValueDatatype="130" unbalanced="0"/>
    <cacheHierarchy uniqueName="[DimCustomerDetails].[RegionID]" caption="RegionID" attribute="1" defaultMemberUniqueName="[DimCustomerDetails].[RegionID].[All]" allUniqueName="[DimCustomerDetails].[RegionID].[All]" dimensionUniqueName="[DimCustomerDetails]" displayFolder="" count="0" memberValueDatatype="20" unbalanced="0"/>
    <cacheHierarchy uniqueName="[DimCustomers].[CustomerID]" caption="CustomerID" attribute="1" defaultMemberUniqueName="[DimCustomers].[CustomerID].[All]" allUniqueName="[DimCustomers].[CustomerID].[All]" dimensionUniqueName="[DimCustomers]" displayFolder="" count="0" memberValueDatatype="130" unbalanced="0"/>
    <cacheHierarchy uniqueName="[DimCustomers].[FirstName]" caption="FirstName" attribute="1" defaultMemberUniqueName="[DimCustomers].[FirstName].[All]" allUniqueName="[DimCustomers].[FirstName].[All]" dimensionUniqueName="[DimCustomers]" displayFolder="" count="0" memberValueDatatype="130" unbalanced="0"/>
    <cacheHierarchy uniqueName="[DimCustomers].[LastName]" caption="LastName" attribute="1" defaultMemberUniqueName="[DimCustomers].[LastName].[All]" allUniqueName="[DimCustomers].[LastName].[All]" dimensionUniqueName="[DimCustomers]" displayFolder="" count="0" memberValueDatatype="130" unbalanced="0"/>
    <cacheHierarchy uniqueName="[DimCustomers].[Gender]" caption="Gender" attribute="1" defaultMemberUniqueName="[DimCustomers].[Gender].[All]" allUniqueName="[DimCustomers].[Gender].[All]" dimensionUniqueName="[DimCustomers]" displayFolder="" count="0" memberValueDatatype="130" unbalanced="0"/>
    <cacheHierarchy uniqueName="[DimCustomers].[Segment]" caption="Segment" attribute="1" defaultMemberUniqueName="[DimCustomers].[Segment].[All]" allUniqueName="[DimCustomers].[Segment].[All]" dimensionUniqueName="[DimCustomers]" displayFolder="" count="0" memberValueDatatype="130" unbalanced="0"/>
    <cacheHierarchy uniqueName="[DimOrders].[OrderID]" caption="OrderID" attribute="1" defaultMemberUniqueName="[DimOrders].[OrderID].[All]" allUniqueName="[DimOrders].[OrderID].[All]" dimensionUniqueName="[DimOrders]" displayFolder="" count="0" memberValueDatatype="130" unbalanced="0"/>
    <cacheHierarchy uniqueName="[DimOrders].[OrderDate]" caption="OrderDate" attribute="1" time="1" defaultMemberUniqueName="[DimOrders].[OrderDate].[All]" allUniqueName="[DimOrders].[OrderDate].[All]" dimensionUniqueName="[DimOrders]" displayFolder="" count="0" memberValueDatatype="7" unbalanced="0"/>
    <cacheHierarchy uniqueName="[DimOrders].[ShipDate]" caption="ShipDate" attribute="1" time="1" defaultMemberUniqueName="[DimOrders].[ShipDate].[All]" allUniqueName="[DimOrders].[ShipDate].[All]" dimensionUniqueName="[DimOrders]" displayFolder="" count="0" memberValueDatatype="7" unbalanced="0"/>
    <cacheHierarchy uniqueName="[DimOrders].[ShipMode]" caption="ShipMode" attribute="1" defaultMemberUniqueName="[DimOrders].[ShipMode].[All]" allUniqueName="[DimOrders].[ShipMode].[All]" dimensionUniqueName="[DimOrders]" displayFolder="" count="0" memberValueDatatype="130" unbalanced="0"/>
    <cacheHierarchy uniqueName="[DimOrders].[CustomerID]" caption="CustomerID" attribute="1" defaultMemberUniqueName="[DimOrders].[CustomerID].[All]" allUniqueName="[DimOrders].[CustomerID].[All]" dimensionUniqueName="[DimOrders]" displayFolder="" count="0" memberValueDatatype="130" unbalanced="0"/>
    <cacheHierarchy uniqueName="[DimOrders].[ProductID]" caption="ProductID" attribute="1" defaultMemberUniqueName="[DimOrders].[ProductID].[All]" allUniqueName="[DimOrders].[ProductID].[All]" dimensionUniqueName="[DimOrders]" displayFolder="" count="0" memberValueDatatype="130" unbalanced="0"/>
    <cacheHierarchy uniqueName="[DimOrders].[CustomerDetailsID]" caption="CustomerDetailsID" attribute="1" defaultMemberUniqueName="[DimOrders].[CustomerDetailsID].[All]" allUniqueName="[DimOrders].[CustomerDetailsID].[All]" dimensionUniqueName="[DimOrders]" displayFolder="" count="0" memberValueDatatype="20" unbalanced="0"/>
    <cacheHierarchy uniqueName="[DimOrders].[IsReturned]" caption="IsReturned" attribute="1" defaultMemberUniqueName="[DimOrders].[IsReturned].[All]" allUniqueName="[DimOrders].[IsReturned].[All]" dimensionUniqueName="[DimOrders]" displayFolder="" count="0" memberValueDatatype="130" unbalanced="0"/>
    <cacheHierarchy uniqueName="[DimOrders].[RegionID]" caption="RegionID" attribute="1" defaultMemberUniqueName="[DimOrders].[RegionID].[All]" allUniqueName="[DimOrders].[RegionID].[All]" dimensionUniqueName="[DimOrders]" displayFolder="" count="0" memberValueDatatype="20" unbalanced="0"/>
    <cacheHierarchy uniqueName="[DimOrders].[Order.Year]" caption="Order.Year" attribute="1" defaultMemberUniqueName="[DimOrders].[Order.Year].[All]" allUniqueName="[DimOrders].[Order.Year].[All]" dimensionUniqueName="[DimOrders]" displayFolder="" count="2" memberValueDatatype="20" unbalanced="0"/>
    <cacheHierarchy uniqueName="[DimOrders].[Order.MonthName]" caption="Order.MonthName" attribute="1" defaultMemberUniqueName="[DimOrders].[Order.MonthName].[All]" allUniqueName="[DimOrders].[Order.MonthName].[All]" dimensionUniqueName="[DimOrders]" displayFolder="" count="0" memberValueDatatype="130" unbalanced="0"/>
    <cacheHierarchy uniqueName="[DimOrders].[Order.Month]" caption="Order.Month" attribute="1" defaultMemberUniqueName="[DimOrders].[Order.Month].[All]" allUniqueName="[DimOrders].[Order.Month].[All]" dimensionUniqueName="[DimOrders]" displayFolder="" count="0" memberValueDatatype="20" unbalanced="0"/>
    <cacheHierarchy uniqueName="[DimOrders].[Order.DayName]" caption="Order.DayName" attribute="1" defaultMemberUniqueName="[DimOrders].[Order.DayName].[All]" allUniqueName="[DimOrders].[Order.DayName].[All]" dimensionUniqueName="[DimOrders]" displayFolder="" count="0" memberValueDatatype="130" unbalanced="0"/>
    <cacheHierarchy uniqueName="[DimOrders].[Order.Day]" caption="Order.Day" attribute="1" defaultMemberUniqueName="[DimOrders].[Order.Day].[All]" allUniqueName="[DimOrders].[Order.Day].[All]" dimensionUniqueName="[DimOrders]" displayFolder="" count="0" memberValueDatatype="20" unbalanced="0"/>
    <cacheHierarchy uniqueName="[DimOrders].[Delivery Duration]" caption="Delivery Duration" attribute="1" defaultMemberUniqueName="[DimOrders].[Delivery Duration].[All]" allUniqueName="[DimOrders].[Delivery Duration].[All]" dimensionUniqueName="[DimOrders]" displayFolder="" count="0" memberValueDatatype="20" unbalanced="0"/>
    <cacheHierarchy uniqueName="[DimOrders].[C_FirstName]" caption="C_FirstName" attribute="1" defaultMemberUniqueName="[DimOrders].[C_FirstName].[All]" allUniqueName="[DimOrders].[C_FirstName].[All]" dimensionUniqueName="[DimOrders]" displayFolder="" count="0" memberValueDatatype="130" unbalanced="0"/>
    <cacheHierarchy uniqueName="[DimOrders].[C_LastName]" caption="C_LastName" attribute="1" defaultMemberUniqueName="[DimOrders].[C_LastName].[All]" allUniqueName="[DimOrders].[C_LastName].[All]" dimensionUniqueName="[DimOrders]" displayFolder="" count="0" memberValueDatatype="130" unbalanced="0"/>
    <cacheHierarchy uniqueName="[DimOrders].[C_Gender]" caption="C_Gender" attribute="1" defaultMemberUniqueName="[DimOrders].[C_Gender].[All]" allUniqueName="[DimOrders].[C_Gender].[All]" dimensionUniqueName="[DimOrders]" displayFolder="" count="0" memberValueDatatype="130" unbalanced="0"/>
    <cacheHierarchy uniqueName="[DimOrders].[C_Segment]" caption="C_Segment" attribute="1" defaultMemberUniqueName="[DimOrders].[C_Segment].[All]" allUniqueName="[DimOrders].[C_Segment].[All]" dimensionUniqueName="[DimOrders]" displayFolder="" count="2" memberValueDatatype="130" unbalanced="0">
      <fieldsUsage count="2">
        <fieldUsage x="-1"/>
        <fieldUsage x="0"/>
      </fieldsUsage>
    </cacheHierarchy>
    <cacheHierarchy uniqueName="[DimOrders].[OrderDate (Month)]" caption="OrderDate (Month)" attribute="1" defaultMemberUniqueName="[DimOrders].[OrderDate (Month)].[All]" allUniqueName="[DimOrders].[OrderDate (Month)].[All]" dimensionUniqueName="[DimOrders]" displayFolder="" count="0" memberValueDatatype="130" unbalanced="0"/>
    <cacheHierarchy uniqueName="[DimPeople].[RegionID]" caption="RegionID" attribute="1" defaultMemberUniqueName="[DimPeople].[RegionID].[All]" allUniqueName="[DimPeople].[RegionID].[All]" dimensionUniqueName="[DimPeople]" displayFolder="" count="0" memberValueDatatype="20" unbalanced="0"/>
    <cacheHierarchy uniqueName="[DimPeople].[Region]" caption="Region" attribute="1" defaultMemberUniqueName="[DimPeople].[Region].[All]" allUniqueName="[DimPeople].[Region].[All]" dimensionUniqueName="[DimPeople]" displayFolder="" count="2" memberValueDatatype="130" unbalanced="0">
      <fieldsUsage count="2">
        <fieldUsage x="-1"/>
        <fieldUsage x="2"/>
      </fieldsUsage>
    </cacheHierarchy>
    <cacheHierarchy uniqueName="[DimPeople].[RegionalManager]" caption="RegionalManager" attribute="1" defaultMemberUniqueName="[DimPeople].[RegionalManager].[All]" allUniqueName="[DimPeople].[RegionalManager].[All]" dimensionUniqueName="[DimPeople]" displayFolder="" count="0" memberValueDatatype="130" unbalanced="0"/>
    <cacheHierarchy uniqueName="[DimProducts].[ProductID]" caption="ProductID" attribute="1" defaultMemberUniqueName="[DimProducts].[ProductID].[All]" allUniqueName="[DimProducts].[ProductID].[All]" dimensionUniqueName="[DimProducts]" displayFolder="" count="0" memberValueDatatype="130" unbalanced="0"/>
    <cacheHierarchy uniqueName="[DimProducts].[Category]" caption="Category" attribute="1" defaultMemberUniqueName="[DimProducts].[Category].[All]" allUniqueName="[DimProducts].[Category].[All]" dimensionUniqueName="[DimProducts]" displayFolder="" count="2" memberValueDatatype="130" unbalanced="0"/>
    <cacheHierarchy uniqueName="[DimProducts].[Subcategory]" caption="Subcategory" attribute="1" defaultMemberUniqueName="[DimProducts].[Subcategory].[All]" allUniqueName="[DimProducts].[Subcategory].[All]" dimensionUniqueName="[DimProducts]" displayFolder="" count="0" memberValueDatatype="130" unbalanced="0"/>
    <cacheHierarchy uniqueName="[DimProducts].[ProductName]" caption="ProductName" attribute="1" defaultMemberUniqueName="[DimProducts].[ProductName].[All]" allUniqueName="[DimProducts].[ProductName].[All]" dimensionUniqueName="[DimProducts]" displayFolder="" count="0" memberValueDatatype="130" unbalanced="0"/>
    <cacheHierarchy uniqueName="[FactOrderSales].[OrderSalesID]" caption="OrderSalesID" attribute="1" defaultMemberUniqueName="[FactOrderSales].[OrderSalesID].[All]" allUniqueName="[FactOrderSales].[OrderSalesID].[All]" dimensionUniqueName="[FactOrderSales]" displayFolder="" count="0" memberValueDatatype="20" unbalanced="0"/>
    <cacheHierarchy uniqueName="[FactOrderSales].[OrderID]" caption="OrderID" attribute="1" defaultMemberUniqueName="[FactOrderSales].[OrderID].[All]" allUniqueName="[FactOrderSales].[OrderID].[All]" dimensionUniqueName="[FactOrderSales]" displayFolder="" count="0" memberValueDatatype="130" unbalanced="0"/>
    <cacheHierarchy uniqueName="[FactOrderSales].[ProductID]" caption="ProductID" attribute="1" defaultMemberUniqueName="[FactOrderSales].[ProductID].[All]" allUniqueName="[FactOrderSales].[ProductID].[All]" dimensionUniqueName="[FactOrderSales]" displayFolder="" count="0" memberValueDatatype="130" unbalanced="0"/>
    <cacheHierarchy uniqueName="[FactOrderSales].[Sales]" caption="Sales" attribute="1" defaultMemberUniqueName="[FactOrderSales].[Sales].[All]" allUniqueName="[FactOrderSales].[Sales].[All]" dimensionUniqueName="[FactOrderSales]" displayFolder="" count="0" memberValueDatatype="5" unbalanced="0"/>
    <cacheHierarchy uniqueName="[FactOrderSales].[Quantity]" caption="Quantity" attribute="1" defaultMemberUniqueName="[FactOrderSales].[Quantity].[All]" allUniqueName="[FactOrderSales].[Quantity].[All]" dimensionUniqueName="[FactOrderSales]" displayFolder="" count="0" memberValueDatatype="20" unbalanced="0"/>
    <cacheHierarchy uniqueName="[FactOrderSales].[Discount Rate %]" caption="Discount Rate %" attribute="1" defaultMemberUniqueName="[FactOrderSales].[Discount Rate %].[All]" allUniqueName="[FactOrderSales].[Discount Rate %].[All]" dimensionUniqueName="[FactOrderSales]" displayFolder="" count="0" memberValueDatatype="20" unbalanced="0"/>
    <cacheHierarchy uniqueName="[FactOrderSales].[Profit]" caption="Profit" attribute="1" defaultMemberUniqueName="[FactOrderSales].[Profit].[All]" allUniqueName="[FactOrderSales].[Profit].[All]" dimensionUniqueName="[FactOrderSales]" displayFolder="" count="0" memberValueDatatype="5" unbalanced="0"/>
    <cacheHierarchy uniqueName="[FactOrderSales].[RegionID]" caption="RegionID" attribute="1" defaultMemberUniqueName="[FactOrderSales].[RegionID].[All]" allUniqueName="[FactOrderSales].[RegionID].[All]" dimensionUniqueName="[FactOrderSales]" displayFolder="" count="0" memberValueDatatype="20" unbalanced="0"/>
    <cacheHierarchy uniqueName="[FactOrderSales].[WithDiscount]" caption="WithDiscount" attribute="1" defaultMemberUniqueName="[FactOrderSales].[WithDiscount].[All]" allUniqueName="[FactOrderSales].[WithDiscount].[All]" dimensionUniqueName="[FactOrderSales]" displayFolder="" count="0" memberValueDatatype="130" unbalanced="0"/>
    <cacheHierarchy uniqueName="[DimOrders].[OrderDate (Month Index)]" caption="OrderDate (Month Index)" attribute="1" defaultMemberUniqueName="[DimOrders].[OrderDate (Month Index)].[All]" allUniqueName="[DimOrders].[OrderDate (Month Index)].[All]" dimensionUniqueName="[DimOrders]" displayFolder="" count="0" memberValueDatatype="20" unbalanced="0" hidden="1"/>
    <cacheHierarchy uniqueName="[Measures].[Total.Profit]" caption="Total.Profit" measure="1" displayFolder="" measureGroup="FactOrderSales" count="0"/>
    <cacheHierarchy uniqueName="[Measures].[Total.Sales]" caption="Total.Sales" measure="1" displayFolder="" measureGroup="FactOrderSales" count="0"/>
    <cacheHierarchy uniqueName="[Measures].[Total.Quantity]" caption="Total.Quantity" measure="1" displayFolder="" measureGroup="FactOrderSales" count="0"/>
    <cacheHierarchy uniqueName="[Measures].[Average Delivery Duration]" caption="Average Delivery Duration" measure="1" displayFolder="" measureGroup="DimOrders" count="0"/>
    <cacheHierarchy uniqueName="[Measures].[__XL_Count DimCustomers]" caption="__XL_Count DimCustomers" measure="1" displayFolder="" measureGroup="DimCustomers" count="0" hidden="1"/>
    <cacheHierarchy uniqueName="[Measures].[__XL_Count DimCustomerDetails]" caption="__XL_Count DimCustomerDetails" measure="1" displayFolder="" measureGroup="DimCustomerDetails" count="0" hidden="1"/>
    <cacheHierarchy uniqueName="[Measures].[__XL_Count DimPeople]" caption="__XL_Count DimPeople" measure="1" displayFolder="" measureGroup="DimPeople" count="0" hidden="1"/>
    <cacheHierarchy uniqueName="[Measures].[__XL_Count DimProducts]" caption="__XL_Count DimProducts" measure="1" displayFolder="" measureGroup="DimProducts" count="0" hidden="1"/>
    <cacheHierarchy uniqueName="[Measures].[__XL_Count FactOrderSales]" caption="__XL_Count FactOrderSales" measure="1" displayFolder="" measureGroup="FactOrderSales" count="0" hidden="1"/>
    <cacheHierarchy uniqueName="[Measures].[__XL_Count DimOrders]" caption="__XL_Count DimOrders" measure="1" displayFolder="" measureGroup="DimOrders" count="0" hidden="1"/>
    <cacheHierarchy uniqueName="[Measures].[__No measures defined]" caption="__No measures defined" measure="1" displayFolder="" count="0" hidden="1"/>
    <cacheHierarchy uniqueName="[Measures].[Count of IsReturned]" caption="Count of IsReturned" measure="1" displayFolder="" measureGroup="DimOrders" count="0" hidden="1">
      <extLst>
        <ext xmlns:x15="http://schemas.microsoft.com/office/spreadsheetml/2010/11/main" uri="{B97F6D7D-B522-45F9-BDA1-12C45D357490}">
          <x15:cacheHierarchy aggregatedColumn="18"/>
        </ext>
      </extLst>
    </cacheHierarchy>
    <cacheHierarchy uniqueName="[Measures].[Count of Order.MonthName]" caption="Count of Order.MonthName" measure="1" displayFolder="" measureGroup="DimOrders" count="0" hidden="1">
      <extLst>
        <ext xmlns:x15="http://schemas.microsoft.com/office/spreadsheetml/2010/11/main" uri="{B97F6D7D-B522-45F9-BDA1-12C45D357490}">
          <x15:cacheHierarchy aggregatedColumn="21"/>
        </ext>
      </extLst>
    </cacheHierarchy>
    <cacheHierarchy uniqueName="[Measures].[Sum of Order.Month]" caption="Sum of Order.Month" measure="1" displayFolder="" measureGroup="DimOrders" count="0" hidden="1">
      <extLst>
        <ext xmlns:x15="http://schemas.microsoft.com/office/spreadsheetml/2010/11/main" uri="{B97F6D7D-B522-45F9-BDA1-12C45D357490}">
          <x15:cacheHierarchy aggregatedColumn="22"/>
        </ext>
      </extLst>
    </cacheHierarchy>
    <cacheHierarchy uniqueName="[Measures].[Count of Order.Month]" caption="Count of Order.Month" measure="1" displayFolder="" measureGroup="DimOrders" count="0" hidden="1">
      <extLst>
        <ext xmlns:x15="http://schemas.microsoft.com/office/spreadsheetml/2010/11/main" uri="{B97F6D7D-B522-45F9-BDA1-12C45D357490}">
          <x15:cacheHierarchy aggregatedColumn="22"/>
        </ext>
      </extLst>
    </cacheHierarchy>
    <cacheHierarchy uniqueName="[Measures].[Count of Order.DayName]" caption="Count of Order.DayName" measure="1" displayFolder="" measureGroup="Dim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FactOrderSales" count="0" hidden="1">
      <extLst>
        <ext xmlns:x15="http://schemas.microsoft.com/office/spreadsheetml/2010/11/main" uri="{B97F6D7D-B522-45F9-BDA1-12C45D357490}">
          <x15:cacheHierarchy aggregatedColumn="41"/>
        </ext>
      </extLst>
    </cacheHierarchy>
    <cacheHierarchy uniqueName="[Measures].[Sum of Profit]" caption="Sum of Profit" measure="1" displayFolder="" measureGroup="FactOrderSales" count="0" hidden="1">
      <extLst>
        <ext xmlns:x15="http://schemas.microsoft.com/office/spreadsheetml/2010/11/main" uri="{B97F6D7D-B522-45F9-BDA1-12C45D357490}">
          <x15:cacheHierarchy aggregatedColumn="44"/>
        </ext>
      </extLst>
    </cacheHierarchy>
    <cacheHierarchy uniqueName="[Measures].[Sum of Delivery Duration]" caption="Sum of Delivery Duration" measure="1" displayFolder="" measureGroup="DimOrders" count="0" hidden="1">
      <extLst>
        <ext xmlns:x15="http://schemas.microsoft.com/office/spreadsheetml/2010/11/main" uri="{B97F6D7D-B522-45F9-BDA1-12C45D357490}">
          <x15:cacheHierarchy aggregatedColumn="25"/>
        </ext>
      </extLst>
    </cacheHierarchy>
    <cacheHierarchy uniqueName="[Measures].[Count of Gender]" caption="Count of Gender" measure="1" displayFolder="" measureGroup="DimCustomers" count="0" hidden="1">
      <extLst>
        <ext xmlns:x15="http://schemas.microsoft.com/office/spreadsheetml/2010/11/main" uri="{B97F6D7D-B522-45F9-BDA1-12C45D357490}">
          <x15:cacheHierarchy aggregatedColumn="9"/>
        </ext>
      </extLst>
    </cacheHierarchy>
    <cacheHierarchy uniqueName="[Measures].[Count of Subcategory]" caption="Count of Subcategory" measure="1" displayFolder="" measureGroup="DimProducts"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FactOrderSales" count="0" hidden="1">
      <extLst>
        <ext xmlns:x15="http://schemas.microsoft.com/office/spreadsheetml/2010/11/main" uri="{B97F6D7D-B522-45F9-BDA1-12C45D357490}">
          <x15:cacheHierarchy aggregatedColumn="42"/>
        </ext>
      </extLst>
    </cacheHierarchy>
    <cacheHierarchy uniqueName="[Measures].[Count of Segment]" caption="Count of Segment" measure="1" displayFolder="" measureGroup="DimCustomers" count="0" hidden="1">
      <extLst>
        <ext xmlns:x15="http://schemas.microsoft.com/office/spreadsheetml/2010/11/main" uri="{B97F6D7D-B522-45F9-BDA1-12C45D357490}">
          <x15:cacheHierarchy aggregatedColumn="10"/>
        </ext>
      </extLst>
    </cacheHierarchy>
    <cacheHierarchy uniqueName="[Measures].[Sum of Discount Rate %]" caption="Sum of Discount Rate %" measure="1" displayFolder="" measureGroup="FactOrderSales" count="0" hidden="1">
      <extLst>
        <ext xmlns:x15="http://schemas.microsoft.com/office/spreadsheetml/2010/11/main" uri="{B97F6D7D-B522-45F9-BDA1-12C45D357490}">
          <x15:cacheHierarchy aggregatedColumn="43"/>
        </ext>
      </extLst>
    </cacheHierarchy>
    <cacheHierarchy uniqueName="[Measures].[Count of Discount Rate %]" caption="Count of Discount Rate %" measure="1" displayFolder="" measureGroup="FactOrderSales" count="0" hidden="1">
      <extLst>
        <ext xmlns:x15="http://schemas.microsoft.com/office/spreadsheetml/2010/11/main" uri="{B97F6D7D-B522-45F9-BDA1-12C45D357490}">
          <x15:cacheHierarchy aggregatedColumn="43"/>
        </ext>
      </extLst>
    </cacheHierarchy>
    <cacheHierarchy uniqueName="[Measures].[Count of WithDiscount]" caption="Count of WithDiscount" measure="1" displayFolder="" measureGroup="FactOrderSales" count="0" hidden="1">
      <extLst>
        <ext xmlns:x15="http://schemas.microsoft.com/office/spreadsheetml/2010/11/main" uri="{B97F6D7D-B522-45F9-BDA1-12C45D357490}">
          <x15:cacheHierarchy aggregatedColumn="46"/>
        </ext>
      </extLst>
    </cacheHierarchy>
    <cacheHierarchy uniqueName="[Measures].[Sum of CustomerDetailsID]" caption="Sum of CustomerDetailsID" measure="1" displayFolder="" measureGroup="DimOrders" count="0" hidden="1">
      <extLst>
        <ext xmlns:x15="http://schemas.microsoft.com/office/spreadsheetml/2010/11/main" uri="{B97F6D7D-B522-45F9-BDA1-12C45D357490}">
          <x15:cacheHierarchy aggregatedColumn="17"/>
        </ext>
      </extLst>
    </cacheHierarchy>
    <cacheHierarchy uniqueName="[Measures].[Average of Delivery Duration]" caption="Average of Delivery Duration" measure="1" displayFolder="" measureGroup="DimOrders" count="0" hidden="1">
      <extLst>
        <ext xmlns:x15="http://schemas.microsoft.com/office/spreadsheetml/2010/11/main" uri="{B97F6D7D-B522-45F9-BDA1-12C45D357490}">
          <x15:cacheHierarchy aggregatedColumn="25"/>
        </ext>
      </extLst>
    </cacheHierarchy>
    <cacheHierarchy uniqueName="[Measures].[Count of Region]" caption="Count of Region" measure="1" displayFolder="" measureGroup="DimPeople" count="0" hidden="1">
      <extLst>
        <ext xmlns:x15="http://schemas.microsoft.com/office/spreadsheetml/2010/11/main" uri="{B97F6D7D-B522-45F9-BDA1-12C45D357490}">
          <x15:cacheHierarchy aggregatedColumn="32"/>
        </ext>
      </extLst>
    </cacheHierarchy>
    <cacheHierarchy uniqueName="[Measures].[Count of OrderID]" caption="Count of OrderID" measure="1" displayFolder="" measureGroup="DimOrders" count="0" hidden="1">
      <extLst>
        <ext xmlns:x15="http://schemas.microsoft.com/office/spreadsheetml/2010/11/main" uri="{B97F6D7D-B522-45F9-BDA1-12C45D357490}">
          <x15:cacheHierarchy aggregatedColumn="11"/>
        </ext>
      </extLst>
    </cacheHierarchy>
    <cacheHierarchy uniqueName="[Measures].[Distinct Count of OrderID]" caption="Distinct Count of OrderID" measure="1" displayFolder="" measureGroup="DimOrders" count="0" hidden="1">
      <extLst>
        <ext xmlns:x15="http://schemas.microsoft.com/office/spreadsheetml/2010/11/main" uri="{B97F6D7D-B522-45F9-BDA1-12C45D357490}">
          <x15:cacheHierarchy aggregatedColumn="11"/>
        </ext>
      </extLst>
    </cacheHierarchy>
    <cacheHierarchy uniqueName="[Measures].[Count of CustomerID]" caption="Count of CustomerID" measure="1" displayFolder="" measureGroup="DimCustomers" count="0" hidden="1">
      <extLst>
        <ext xmlns:x15="http://schemas.microsoft.com/office/spreadsheetml/2010/11/main" uri="{B97F6D7D-B522-45F9-BDA1-12C45D357490}">
          <x15:cacheHierarchy aggregatedColumn="6"/>
        </ext>
      </extLst>
    </cacheHierarchy>
    <cacheHierarchy uniqueName="[Measures].[Count of CustomerDetailsID]" caption="Count of CustomerDetailsID" measure="1" displayFolder="" measureGroup="DimOrders" count="0" hidden="1">
      <extLst>
        <ext xmlns:x15="http://schemas.microsoft.com/office/spreadsheetml/2010/11/main" uri="{B97F6D7D-B522-45F9-BDA1-12C45D357490}">
          <x15:cacheHierarchy aggregatedColumn="17"/>
        </ext>
      </extLst>
    </cacheHierarchy>
    <cacheHierarchy uniqueName="[Measures].[Distinct Count of CustomerDetailsID]" caption="Distinct Count of CustomerDetailsID" measure="1" displayFolder="" measureGroup="DimOrders" count="0" hidden="1">
      <extLst>
        <ext xmlns:x15="http://schemas.microsoft.com/office/spreadsheetml/2010/11/main" uri="{B97F6D7D-B522-45F9-BDA1-12C45D357490}">
          <x15:cacheHierarchy aggregatedColumn="17"/>
        </ext>
      </extLst>
    </cacheHierarchy>
    <cacheHierarchy uniqueName="[Measures].[Sum of Order.Year]" caption="Sum of Order.Year" measure="1" displayFolder="" measureGroup="DimOrders" count="0" hidden="1">
      <extLst>
        <ext xmlns:x15="http://schemas.microsoft.com/office/spreadsheetml/2010/11/main" uri="{B97F6D7D-B522-45F9-BDA1-12C45D357490}">
          <x15:cacheHierarchy aggregatedColumn="20"/>
        </ext>
      </extLst>
    </cacheHierarchy>
    <cacheHierarchy uniqueName="[Measures].[Count of Order.Year]" caption="Count of Order.Year" measure="1" displayFolder="" measureGroup="DimOrders" count="0" hidden="1">
      <extLst>
        <ext xmlns:x15="http://schemas.microsoft.com/office/spreadsheetml/2010/11/main" uri="{B97F6D7D-B522-45F9-BDA1-12C45D357490}">
          <x15:cacheHierarchy aggregatedColumn="20"/>
        </ext>
      </extLst>
    </cacheHierarchy>
    <cacheHierarchy uniqueName="[Measures].[Sum of RegionID]" caption="Sum of RegionID" measure="1" displayFolder="" measureGroup="DimOrders" count="0" hidden="1">
      <extLst>
        <ext xmlns:x15="http://schemas.microsoft.com/office/spreadsheetml/2010/11/main" uri="{B97F6D7D-B522-45F9-BDA1-12C45D357490}">
          <x15:cacheHierarchy aggregatedColumn="19"/>
        </ext>
      </extLst>
    </cacheHierarchy>
    <cacheHierarchy uniqueName="[Measures].[Count of RegionID]" caption="Count of RegionID" measure="1" displayFolder="" measureGroup="DimOrders" count="0" hidden="1">
      <extLst>
        <ext xmlns:x15="http://schemas.microsoft.com/office/spreadsheetml/2010/11/main" uri="{B97F6D7D-B522-45F9-BDA1-12C45D357490}">
          <x15:cacheHierarchy aggregatedColumn="19"/>
        </ext>
      </extLst>
    </cacheHierarchy>
    <cacheHierarchy uniqueName="[Measures].[Distinct Count of RegionID]" caption="Distinct Count of RegionID" measure="1" displayFolder="" measureGroup="DimOrders" count="0" hidden="1">
      <extLst>
        <ext xmlns:x15="http://schemas.microsoft.com/office/spreadsheetml/2010/11/main" uri="{B97F6D7D-B522-45F9-BDA1-12C45D357490}">
          <x15:cacheHierarchy aggregatedColumn="19"/>
        </ext>
      </extLst>
    </cacheHierarchy>
    <cacheHierarchy uniqueName="[Measures].[Sum of OrderSalesID]" caption="Sum of OrderSalesID" measure="1" displayFolder="" measureGroup="FactOrderSales" count="0" hidden="1">
      <extLst>
        <ext xmlns:x15="http://schemas.microsoft.com/office/spreadsheetml/2010/11/main" uri="{B97F6D7D-B522-45F9-BDA1-12C45D357490}">
          <x15:cacheHierarchy aggregatedColumn="38"/>
        </ext>
      </extLst>
    </cacheHierarchy>
    <cacheHierarchy uniqueName="[Measures].[Count of OrderSalesID]" caption="Count of OrderSalesID" measure="1" displayFolder="" measureGroup="FactOrderSales" count="0" hidden="1">
      <extLst>
        <ext xmlns:x15="http://schemas.microsoft.com/office/spreadsheetml/2010/11/main" uri="{B97F6D7D-B522-45F9-BDA1-12C45D357490}">
          <x15:cacheHierarchy aggregatedColumn="38"/>
        </ext>
      </extLst>
    </cacheHierarchy>
    <cacheHierarchy uniqueName="[Measures].[Count of OrderID 2]" caption="Count of OrderID 2" measure="1" displayFolder="" measureGroup="FactOrderSales" count="0" hidden="1">
      <extLst>
        <ext xmlns:x15="http://schemas.microsoft.com/office/spreadsheetml/2010/11/main" uri="{B97F6D7D-B522-45F9-BDA1-12C45D357490}">
          <x15:cacheHierarchy aggregatedColumn="39"/>
        </ext>
      </extLst>
    </cacheHierarchy>
    <cacheHierarchy uniqueName="[Measures].[Count of FirstName]" caption="Count of FirstName" measure="1" displayFolder="" measureGroup="DimCustomers" count="0" hidden="1">
      <extLst>
        <ext xmlns:x15="http://schemas.microsoft.com/office/spreadsheetml/2010/11/main" uri="{B97F6D7D-B522-45F9-BDA1-12C45D357490}">
          <x15:cacheHierarchy aggregatedColumn="7"/>
        </ext>
      </extLst>
    </cacheHierarchy>
    <cacheHierarchy uniqueName="[Measures].[Distinct Count of FirstName]" caption="Distinct Count of FirstName" measure="1" displayFolder="" measureGroup="DimCustomers" count="0" hidden="1">
      <extLst>
        <ext xmlns:x15="http://schemas.microsoft.com/office/spreadsheetml/2010/11/main" uri="{B97F6D7D-B522-45F9-BDA1-12C45D357490}">
          <x15:cacheHierarchy aggregatedColumn="7"/>
        </ext>
      </extLst>
    </cacheHierarchy>
    <cacheHierarchy uniqueName="[Measures].[Distinct Count of OrderID 2]" caption="Distinct Count of OrderID 2" measure="1" displayFolder="" measureGroup="FactOrderSales" count="0" hidden="1">
      <extLst>
        <ext xmlns:x15="http://schemas.microsoft.com/office/spreadsheetml/2010/11/main" uri="{B97F6D7D-B522-45F9-BDA1-12C45D357490}">
          <x15:cacheHierarchy aggregatedColumn="39"/>
        </ext>
      </extLst>
    </cacheHierarchy>
    <cacheHierarchy uniqueName="[Measures].[Count of C_Gender]" caption="Count of C_Gender" measure="1" displayFolder="" measureGroup="DimOrders" count="0" hidden="1">
      <extLst>
        <ext xmlns:x15="http://schemas.microsoft.com/office/spreadsheetml/2010/11/main" uri="{B97F6D7D-B522-45F9-BDA1-12C45D357490}">
          <x15:cacheHierarchy aggregatedColumn="28"/>
        </ext>
      </extLst>
    </cacheHierarchy>
    <cacheHierarchy uniqueName="[Measures].[Distinct Count of C_Gender]" caption="Distinct Count of C_Gender" measure="1" displayFolder="" measureGroup="DimOrders" count="0" hidden="1">
      <extLst>
        <ext xmlns:x15="http://schemas.microsoft.com/office/spreadsheetml/2010/11/main" uri="{B97F6D7D-B522-45F9-BDA1-12C45D357490}">
          <x15:cacheHierarchy aggregatedColumn="28"/>
        </ext>
      </extLst>
    </cacheHierarchy>
    <cacheHierarchy uniqueName="[Measures].[Count of CustomerID 2]" caption="Count of CustomerID 2" measure="1" displayFolder="" measureGroup="DimOrders" count="0" hidden="1">
      <extLst>
        <ext xmlns:x15="http://schemas.microsoft.com/office/spreadsheetml/2010/11/main" uri="{B97F6D7D-B522-45F9-BDA1-12C45D357490}">
          <x15:cacheHierarchy aggregatedColumn="15"/>
        </ext>
      </extLst>
    </cacheHierarchy>
    <cacheHierarchy uniqueName="[Measures].[Distinct Count of CustomerID]" caption="Distinct Count of CustomerID" measure="1" displayFolder="" measureGroup="DimOrders" count="0" hidden="1">
      <extLst>
        <ext xmlns:x15="http://schemas.microsoft.com/office/spreadsheetml/2010/11/main" uri="{B97F6D7D-B522-45F9-BDA1-12C45D357490}">
          <x15:cacheHierarchy aggregatedColumn="15"/>
        </ext>
      </extLst>
    </cacheHierarchy>
    <cacheHierarchy uniqueName="[Measures].[Count of ShipMode]" caption="Count of ShipMode" measure="1" displayFolder="" measureGroup="DimOrders" count="0" hidden="1">
      <extLst>
        <ext xmlns:x15="http://schemas.microsoft.com/office/spreadsheetml/2010/11/main" uri="{B97F6D7D-B522-45F9-BDA1-12C45D357490}">
          <x15:cacheHierarchy aggregatedColumn="14"/>
        </ext>
      </extLst>
    </cacheHierarchy>
    <cacheHierarchy uniqueName="[Measures].[Count of C_Segment]" caption="Count of C_Segment" measure="1" displayFolder="" measureGroup="DimOrders" count="0" oneField="1" hidden="1">
      <fieldsUsage count="1">
        <fieldUsage x="1"/>
      </fieldsUsage>
      <extLst>
        <ext xmlns:x15="http://schemas.microsoft.com/office/spreadsheetml/2010/11/main" uri="{B97F6D7D-B522-45F9-BDA1-12C45D357490}">
          <x15:cacheHierarchy aggregatedColumn="29"/>
        </ext>
      </extLst>
    </cacheHierarchy>
  </cacheHierarchies>
  <kpis count="0"/>
  <dimensions count="7">
    <dimension name="DimCustomerDetails" uniqueName="[DimCustomerDetails]" caption="DimCustomerDetails"/>
    <dimension name="DimCustomers" uniqueName="[DimCustomers]" caption="DimCustomers"/>
    <dimension name="DimOrders" uniqueName="[DimOrders]" caption="DimOrders"/>
    <dimension name="DimPeople" uniqueName="[DimPeople]" caption="DimPeople"/>
    <dimension name="DimProducts" uniqueName="[DimProducts]" caption="DimProducts"/>
    <dimension name="FactOrderSales" uniqueName="[FactOrderSales]" caption="FactOrderSales"/>
    <dimension measure="1" name="Measures" uniqueName="[Measures]" caption="Measures"/>
  </dimensions>
  <measureGroups count="6">
    <measureGroup name="DimCustomerDetails" caption="DimCustomerDetails"/>
    <measureGroup name="DimCustomers" caption="DimCustomers"/>
    <measureGroup name="DimOrders" caption="DimOrders"/>
    <measureGroup name="DimPeople" caption="DimPeople"/>
    <measureGroup name="DimProducts" caption="DimProducts"/>
    <measureGroup name="FactOrderSales" caption="FactOrderSales"/>
  </measureGroups>
  <maps count="15">
    <map measureGroup="0" dimension="0"/>
    <map measureGroup="1" dimension="1"/>
    <map measureGroup="2" dimension="0"/>
    <map measureGroup="2" dimension="1"/>
    <map measureGroup="2" dimension="2"/>
    <map measureGroup="2" dimension="3"/>
    <map measureGroup="2" dimension="4"/>
    <map measureGroup="3" dimension="3"/>
    <map measureGroup="4" dimension="4"/>
    <map measureGroup="5" dimension="0"/>
    <map measureGroup="5" dimension="1"/>
    <map measureGroup="5" dimension="2"/>
    <map measureGroup="5" dimension="3"/>
    <map measureGroup="5"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ONA" refreshedDate="45229.859730787037" backgroundQuery="1" createdVersion="3" refreshedVersion="8" minRefreshableVersion="3" recordCount="0" supportSubquery="1" supportAdvancedDrill="1" xr:uid="{D95153F9-8057-4923-876A-67178CFBCA5D}">
  <cacheSource type="external" connectionId="7">
    <extLst>
      <ext xmlns:x14="http://schemas.microsoft.com/office/spreadsheetml/2009/9/main" uri="{F057638F-6D5F-4e77-A914-E7F072B9BCA8}">
        <x14:sourceConnection name="ThisWorkbookDataModel"/>
      </ext>
    </extLst>
  </cacheSource>
  <cacheFields count="0"/>
  <cacheHierarchies count="97">
    <cacheHierarchy uniqueName="[DimCustomerDetails].[CustomerDetailsID]" caption="CustomerDetailsID" attribute="1" defaultMemberUniqueName="[DimCustomerDetails].[CustomerDetailsID].[All]" allUniqueName="[DimCustomerDetails].[CustomerDetailsID].[All]" dimensionUniqueName="[DimCustomerDetails]" displayFolder="" count="0" memberValueDatatype="20" unbalanced="0"/>
    <cacheHierarchy uniqueName="[DimCustomerDetails].[CustomerID]" caption="CustomerID" attribute="1" defaultMemberUniqueName="[DimCustomerDetails].[CustomerID].[All]" allUniqueName="[DimCustomerDetails].[CustomerID].[All]" dimensionUniqueName="[DimCustomerDetails]" displayFolder="" count="0" memberValueDatatype="130" unbalanced="0"/>
    <cacheHierarchy uniqueName="[DimCustomerDetails].[Country]" caption="Country" attribute="1" defaultMemberUniqueName="[DimCustomerDetails].[Country].[All]" allUniqueName="[DimCustomerDetails].[Country].[All]" dimensionUniqueName="[DimCustomerDetails]" displayFolder="" count="0" memberValueDatatype="130" unbalanced="0"/>
    <cacheHierarchy uniqueName="[DimCustomerDetails].[City]" caption="City" attribute="1" defaultMemberUniqueName="[DimCustomerDetails].[City].[All]" allUniqueName="[DimCustomerDetails].[City].[All]" dimensionUniqueName="[DimCustomerDetails]" displayFolder="" count="0" memberValueDatatype="130" unbalanced="0"/>
    <cacheHierarchy uniqueName="[DimCustomerDetails].[State]" caption="State" attribute="1" defaultMemberUniqueName="[DimCustomerDetails].[State].[All]" allUniqueName="[DimCustomerDetails].[State].[All]" dimensionUniqueName="[DimCustomerDetails]" displayFolder="" count="0" memberValueDatatype="130" unbalanced="0"/>
    <cacheHierarchy uniqueName="[DimCustomerDetails].[RegionID]" caption="RegionID" attribute="1" defaultMemberUniqueName="[DimCustomerDetails].[RegionID].[All]" allUniqueName="[DimCustomerDetails].[RegionID].[All]" dimensionUniqueName="[DimCustomerDetails]" displayFolder="" count="0" memberValueDatatype="20" unbalanced="0"/>
    <cacheHierarchy uniqueName="[DimCustomers].[CustomerID]" caption="CustomerID" attribute="1" defaultMemberUniqueName="[DimCustomers].[CustomerID].[All]" allUniqueName="[DimCustomers].[CustomerID].[All]" dimensionUniqueName="[DimCustomers]" displayFolder="" count="0" memberValueDatatype="130" unbalanced="0"/>
    <cacheHierarchy uniqueName="[DimCustomers].[FirstName]" caption="FirstName" attribute="1" defaultMemberUniqueName="[DimCustomers].[FirstName].[All]" allUniqueName="[DimCustomers].[FirstName].[All]" dimensionUniqueName="[DimCustomers]" displayFolder="" count="0" memberValueDatatype="130" unbalanced="0"/>
    <cacheHierarchy uniqueName="[DimCustomers].[LastName]" caption="LastName" attribute="1" defaultMemberUniqueName="[DimCustomers].[LastName].[All]" allUniqueName="[DimCustomers].[LastName].[All]" dimensionUniqueName="[DimCustomers]" displayFolder="" count="0" memberValueDatatype="130" unbalanced="0"/>
    <cacheHierarchy uniqueName="[DimCustomers].[Gender]" caption="Gender" attribute="1" defaultMemberUniqueName="[DimCustomers].[Gender].[All]" allUniqueName="[DimCustomers].[Gender].[All]" dimensionUniqueName="[DimCustomers]" displayFolder="" count="0" memberValueDatatype="130" unbalanced="0"/>
    <cacheHierarchy uniqueName="[DimCustomers].[Segment]" caption="Segment" attribute="1" defaultMemberUniqueName="[DimCustomers].[Segment].[All]" allUniqueName="[DimCustomers].[Segment].[All]" dimensionUniqueName="[DimCustomers]" displayFolder="" count="0" memberValueDatatype="130" unbalanced="0"/>
    <cacheHierarchy uniqueName="[DimOrders].[OrderID]" caption="OrderID" attribute="1" defaultMemberUniqueName="[DimOrders].[OrderID].[All]" allUniqueName="[DimOrders].[OrderID].[All]" dimensionUniqueName="[DimOrders]" displayFolder="" count="0" memberValueDatatype="130" unbalanced="0"/>
    <cacheHierarchy uniqueName="[DimOrders].[OrderDate]" caption="OrderDate" attribute="1" time="1" defaultMemberUniqueName="[DimOrders].[OrderDate].[All]" allUniqueName="[DimOrders].[OrderDate].[All]" dimensionUniqueName="[DimOrders]" displayFolder="" count="0" memberValueDatatype="7" unbalanced="0"/>
    <cacheHierarchy uniqueName="[DimOrders].[ShipDate]" caption="ShipDate" attribute="1" time="1" defaultMemberUniqueName="[DimOrders].[ShipDate].[All]" allUniqueName="[DimOrders].[ShipDate].[All]" dimensionUniqueName="[DimOrders]" displayFolder="" count="0" memberValueDatatype="7" unbalanced="0"/>
    <cacheHierarchy uniqueName="[DimOrders].[ShipMode]" caption="ShipMode" attribute="1" defaultMemberUniqueName="[DimOrders].[ShipMode].[All]" allUniqueName="[DimOrders].[ShipMode].[All]" dimensionUniqueName="[DimOrders]" displayFolder="" count="0" memberValueDatatype="130" unbalanced="0"/>
    <cacheHierarchy uniqueName="[DimOrders].[CustomerID]" caption="CustomerID" attribute="1" defaultMemberUniqueName="[DimOrders].[CustomerID].[All]" allUniqueName="[DimOrders].[CustomerID].[All]" dimensionUniqueName="[DimOrders]" displayFolder="" count="0" memberValueDatatype="130" unbalanced="0"/>
    <cacheHierarchy uniqueName="[DimOrders].[ProductID]" caption="ProductID" attribute="1" defaultMemberUniqueName="[DimOrders].[ProductID].[All]" allUniqueName="[DimOrders].[ProductID].[All]" dimensionUniqueName="[DimOrders]" displayFolder="" count="0" memberValueDatatype="130" unbalanced="0"/>
    <cacheHierarchy uniqueName="[DimOrders].[CustomerDetailsID]" caption="CustomerDetailsID" attribute="1" defaultMemberUniqueName="[DimOrders].[CustomerDetailsID].[All]" allUniqueName="[DimOrders].[CustomerDetailsID].[All]" dimensionUniqueName="[DimOrders]" displayFolder="" count="0" memberValueDatatype="20" unbalanced="0"/>
    <cacheHierarchy uniqueName="[DimOrders].[IsReturned]" caption="IsReturned" attribute="1" defaultMemberUniqueName="[DimOrders].[IsReturned].[All]" allUniqueName="[DimOrders].[IsReturned].[All]" dimensionUniqueName="[DimOrders]" displayFolder="" count="0" memberValueDatatype="130" unbalanced="0"/>
    <cacheHierarchy uniqueName="[DimOrders].[RegionID]" caption="RegionID" attribute="1" defaultMemberUniqueName="[DimOrders].[RegionID].[All]" allUniqueName="[DimOrders].[RegionID].[All]" dimensionUniqueName="[DimOrders]" displayFolder="" count="0" memberValueDatatype="20" unbalanced="0"/>
    <cacheHierarchy uniqueName="[DimOrders].[Order.Year]" caption="Order.Year" attribute="1" defaultMemberUniqueName="[DimOrders].[Order.Year].[All]" allUniqueName="[DimOrders].[Order.Year].[All]" dimensionUniqueName="[DimOrders]" displayFolder="" count="2" memberValueDatatype="20" unbalanced="0"/>
    <cacheHierarchy uniqueName="[DimOrders].[Order.MonthName]" caption="Order.MonthName" attribute="1" defaultMemberUniqueName="[DimOrders].[Order.MonthName].[All]" allUniqueName="[DimOrders].[Order.MonthName].[All]" dimensionUniqueName="[DimOrders]" displayFolder="" count="0" memberValueDatatype="130" unbalanced="0"/>
    <cacheHierarchy uniqueName="[DimOrders].[Order.Month]" caption="Order.Month" attribute="1" defaultMemberUniqueName="[DimOrders].[Order.Month].[All]" allUniqueName="[DimOrders].[Order.Month].[All]" dimensionUniqueName="[DimOrders]" displayFolder="" count="0" memberValueDatatype="20" unbalanced="0"/>
    <cacheHierarchy uniqueName="[DimOrders].[Order.DayName]" caption="Order.DayName" attribute="1" defaultMemberUniqueName="[DimOrders].[Order.DayName].[All]" allUniqueName="[DimOrders].[Order.DayName].[All]" dimensionUniqueName="[DimOrders]" displayFolder="" count="0" memberValueDatatype="130" unbalanced="0"/>
    <cacheHierarchy uniqueName="[DimOrders].[Order.Day]" caption="Order.Day" attribute="1" defaultMemberUniqueName="[DimOrders].[Order.Day].[All]" allUniqueName="[DimOrders].[Order.Day].[All]" dimensionUniqueName="[DimOrders]" displayFolder="" count="0" memberValueDatatype="20" unbalanced="0"/>
    <cacheHierarchy uniqueName="[DimOrders].[Delivery Duration]" caption="Delivery Duration" attribute="1" defaultMemberUniqueName="[DimOrders].[Delivery Duration].[All]" allUniqueName="[DimOrders].[Delivery Duration].[All]" dimensionUniqueName="[DimOrders]" displayFolder="" count="0" memberValueDatatype="20" unbalanced="0"/>
    <cacheHierarchy uniqueName="[DimOrders].[C_FirstName]" caption="C_FirstName" attribute="1" defaultMemberUniqueName="[DimOrders].[C_FirstName].[All]" allUniqueName="[DimOrders].[C_FirstName].[All]" dimensionUniqueName="[DimOrders]" displayFolder="" count="0" memberValueDatatype="130" unbalanced="0"/>
    <cacheHierarchy uniqueName="[DimOrders].[C_LastName]" caption="C_LastName" attribute="1" defaultMemberUniqueName="[DimOrders].[C_LastName].[All]" allUniqueName="[DimOrders].[C_LastName].[All]" dimensionUniqueName="[DimOrders]" displayFolder="" count="0" memberValueDatatype="130" unbalanced="0"/>
    <cacheHierarchy uniqueName="[DimOrders].[C_Gender]" caption="C_Gender" attribute="1" defaultMemberUniqueName="[DimOrders].[C_Gender].[All]" allUniqueName="[DimOrders].[C_Gender].[All]" dimensionUniqueName="[DimOrders]" displayFolder="" count="0" memberValueDatatype="130" unbalanced="0"/>
    <cacheHierarchy uniqueName="[DimOrders].[C_Segment]" caption="C_Segment" attribute="1" defaultMemberUniqueName="[DimOrders].[C_Segment].[All]" allUniqueName="[DimOrders].[C_Segment].[All]" dimensionUniqueName="[DimOrders]" displayFolder="" count="0" memberValueDatatype="130" unbalanced="0"/>
    <cacheHierarchy uniqueName="[DimOrders].[OrderDate (Month)]" caption="OrderDate (Month)" attribute="1" defaultMemberUniqueName="[DimOrders].[OrderDate (Month)].[All]" allUniqueName="[DimOrders].[OrderDate (Month)].[All]" dimensionUniqueName="[DimOrders]" displayFolder="" count="0" memberValueDatatype="130" unbalanced="0"/>
    <cacheHierarchy uniqueName="[DimPeople].[RegionID]" caption="RegionID" attribute="1" defaultMemberUniqueName="[DimPeople].[RegionID].[All]" allUniqueName="[DimPeople].[RegionID].[All]" dimensionUniqueName="[DimPeople]" displayFolder="" count="0" memberValueDatatype="20" unbalanced="0"/>
    <cacheHierarchy uniqueName="[DimPeople].[Region]" caption="Region" attribute="1" defaultMemberUniqueName="[DimPeople].[Region].[All]" allUniqueName="[DimPeople].[Region].[All]" dimensionUniqueName="[DimPeople]" displayFolder="" count="2" memberValueDatatype="130" unbalanced="0"/>
    <cacheHierarchy uniqueName="[DimPeople].[RegionalManager]" caption="RegionalManager" attribute="1" defaultMemberUniqueName="[DimPeople].[RegionalManager].[All]" allUniqueName="[DimPeople].[RegionalManager].[All]" dimensionUniqueName="[DimPeople]" displayFolder="" count="0" memberValueDatatype="130" unbalanced="0"/>
    <cacheHierarchy uniqueName="[DimProducts].[ProductID]" caption="ProductID" attribute="1" defaultMemberUniqueName="[DimProducts].[ProductID].[All]" allUniqueName="[DimProducts].[ProductID].[All]" dimensionUniqueName="[DimProducts]" displayFolder="" count="0" memberValueDatatype="130" unbalanced="0"/>
    <cacheHierarchy uniqueName="[DimProducts].[Category]" caption="Category" attribute="1" defaultMemberUniqueName="[DimProducts].[Category].[All]" allUniqueName="[DimProducts].[Category].[All]" dimensionUniqueName="[DimProducts]" displayFolder="" count="2" memberValueDatatype="130" unbalanced="0"/>
    <cacheHierarchy uniqueName="[DimProducts].[Subcategory]" caption="Subcategory" attribute="1" defaultMemberUniqueName="[DimProducts].[Subcategory].[All]" allUniqueName="[DimProducts].[Subcategory].[All]" dimensionUniqueName="[DimProducts]" displayFolder="" count="0" memberValueDatatype="130" unbalanced="0"/>
    <cacheHierarchy uniqueName="[DimProducts].[ProductName]" caption="ProductName" attribute="1" defaultMemberUniqueName="[DimProducts].[ProductName].[All]" allUniqueName="[DimProducts].[ProductName].[All]" dimensionUniqueName="[DimProducts]" displayFolder="" count="0" memberValueDatatype="130" unbalanced="0"/>
    <cacheHierarchy uniqueName="[FactOrderSales].[OrderSalesID]" caption="OrderSalesID" attribute="1" defaultMemberUniqueName="[FactOrderSales].[OrderSalesID].[All]" allUniqueName="[FactOrderSales].[OrderSalesID].[All]" dimensionUniqueName="[FactOrderSales]" displayFolder="" count="0" memberValueDatatype="20" unbalanced="0"/>
    <cacheHierarchy uniqueName="[FactOrderSales].[OrderID]" caption="OrderID" attribute="1" defaultMemberUniqueName="[FactOrderSales].[OrderID].[All]" allUniqueName="[FactOrderSales].[OrderID].[All]" dimensionUniqueName="[FactOrderSales]" displayFolder="" count="0" memberValueDatatype="130" unbalanced="0"/>
    <cacheHierarchy uniqueName="[FactOrderSales].[ProductID]" caption="ProductID" attribute="1" defaultMemberUniqueName="[FactOrderSales].[ProductID].[All]" allUniqueName="[FactOrderSales].[ProductID].[All]" dimensionUniqueName="[FactOrderSales]" displayFolder="" count="0" memberValueDatatype="130" unbalanced="0"/>
    <cacheHierarchy uniqueName="[FactOrderSales].[Sales]" caption="Sales" attribute="1" defaultMemberUniqueName="[FactOrderSales].[Sales].[All]" allUniqueName="[FactOrderSales].[Sales].[All]" dimensionUniqueName="[FactOrderSales]" displayFolder="" count="0" memberValueDatatype="5" unbalanced="0"/>
    <cacheHierarchy uniqueName="[FactOrderSales].[Quantity]" caption="Quantity" attribute="1" defaultMemberUniqueName="[FactOrderSales].[Quantity].[All]" allUniqueName="[FactOrderSales].[Quantity].[All]" dimensionUniqueName="[FactOrderSales]" displayFolder="" count="0" memberValueDatatype="20" unbalanced="0"/>
    <cacheHierarchy uniqueName="[FactOrderSales].[Discount Rate %]" caption="Discount Rate %" attribute="1" defaultMemberUniqueName="[FactOrderSales].[Discount Rate %].[All]" allUniqueName="[FactOrderSales].[Discount Rate %].[All]" dimensionUniqueName="[FactOrderSales]" displayFolder="" count="0" memberValueDatatype="20" unbalanced="0"/>
    <cacheHierarchy uniqueName="[FactOrderSales].[Profit]" caption="Profit" attribute="1" defaultMemberUniqueName="[FactOrderSales].[Profit].[All]" allUniqueName="[FactOrderSales].[Profit].[All]" dimensionUniqueName="[FactOrderSales]" displayFolder="" count="0" memberValueDatatype="5" unbalanced="0"/>
    <cacheHierarchy uniqueName="[FactOrderSales].[RegionID]" caption="RegionID" attribute="1" defaultMemberUniqueName="[FactOrderSales].[RegionID].[All]" allUniqueName="[FactOrderSales].[RegionID].[All]" dimensionUniqueName="[FactOrderSales]" displayFolder="" count="0" memberValueDatatype="20" unbalanced="0"/>
    <cacheHierarchy uniqueName="[FactOrderSales].[WithDiscount]" caption="WithDiscount" attribute="1" defaultMemberUniqueName="[FactOrderSales].[WithDiscount].[All]" allUniqueName="[FactOrderSales].[WithDiscount].[All]" dimensionUniqueName="[FactOrderSales]" displayFolder="" count="0" memberValueDatatype="130" unbalanced="0"/>
    <cacheHierarchy uniqueName="[DimOrders].[OrderDate (Month Index)]" caption="OrderDate (Month Index)" attribute="1" defaultMemberUniqueName="[DimOrders].[OrderDate (Month Index)].[All]" allUniqueName="[DimOrders].[OrderDate (Month Index)].[All]" dimensionUniqueName="[DimOrders]" displayFolder="" count="0" memberValueDatatype="20" unbalanced="0" hidden="1"/>
    <cacheHierarchy uniqueName="[Measures].[Total.Profit]" caption="Total.Profit" measure="1" displayFolder="" measureGroup="FactOrderSales" count="0"/>
    <cacheHierarchy uniqueName="[Measures].[Total.Sales]" caption="Total.Sales" measure="1" displayFolder="" measureGroup="FactOrderSales" count="0"/>
    <cacheHierarchy uniqueName="[Measures].[Total.Quantity]" caption="Total.Quantity" measure="1" displayFolder="" measureGroup="FactOrderSales" count="0"/>
    <cacheHierarchy uniqueName="[Measures].[Average Delivery Duration]" caption="Average Delivery Duration" measure="1" displayFolder="" measureGroup="DimOrders" count="0"/>
    <cacheHierarchy uniqueName="[Measures].[__XL_Count DimCustomers]" caption="__XL_Count DimCustomers" measure="1" displayFolder="" measureGroup="DimCustomers" count="0" hidden="1"/>
    <cacheHierarchy uniqueName="[Measures].[__XL_Count DimCustomerDetails]" caption="__XL_Count DimCustomerDetails" measure="1" displayFolder="" measureGroup="DimCustomerDetails" count="0" hidden="1"/>
    <cacheHierarchy uniqueName="[Measures].[__XL_Count DimPeople]" caption="__XL_Count DimPeople" measure="1" displayFolder="" measureGroup="DimPeople" count="0" hidden="1"/>
    <cacheHierarchy uniqueName="[Measures].[__XL_Count DimProducts]" caption="__XL_Count DimProducts" measure="1" displayFolder="" measureGroup="DimProducts" count="0" hidden="1"/>
    <cacheHierarchy uniqueName="[Measures].[__XL_Count FactOrderSales]" caption="__XL_Count FactOrderSales" measure="1" displayFolder="" measureGroup="FactOrderSales" count="0" hidden="1"/>
    <cacheHierarchy uniqueName="[Measures].[__XL_Count DimOrders]" caption="__XL_Count DimOrders" measure="1" displayFolder="" measureGroup="DimOrders" count="0" hidden="1"/>
    <cacheHierarchy uniqueName="[Measures].[__No measures defined]" caption="__No measures defined" measure="1" displayFolder="" count="0" hidden="1"/>
    <cacheHierarchy uniqueName="[Measures].[Count of IsReturned]" caption="Count of IsReturned" measure="1" displayFolder="" measureGroup="DimOrders" count="0" hidden="1">
      <extLst>
        <ext xmlns:x15="http://schemas.microsoft.com/office/spreadsheetml/2010/11/main" uri="{B97F6D7D-B522-45F9-BDA1-12C45D357490}">
          <x15:cacheHierarchy aggregatedColumn="18"/>
        </ext>
      </extLst>
    </cacheHierarchy>
    <cacheHierarchy uniqueName="[Measures].[Count of Order.MonthName]" caption="Count of Order.MonthName" measure="1" displayFolder="" measureGroup="DimOrders" count="0" hidden="1">
      <extLst>
        <ext xmlns:x15="http://schemas.microsoft.com/office/spreadsheetml/2010/11/main" uri="{B97F6D7D-B522-45F9-BDA1-12C45D357490}">
          <x15:cacheHierarchy aggregatedColumn="21"/>
        </ext>
      </extLst>
    </cacheHierarchy>
    <cacheHierarchy uniqueName="[Measures].[Sum of Order.Month]" caption="Sum of Order.Month" measure="1" displayFolder="" measureGroup="DimOrders" count="0" hidden="1">
      <extLst>
        <ext xmlns:x15="http://schemas.microsoft.com/office/spreadsheetml/2010/11/main" uri="{B97F6D7D-B522-45F9-BDA1-12C45D357490}">
          <x15:cacheHierarchy aggregatedColumn="22"/>
        </ext>
      </extLst>
    </cacheHierarchy>
    <cacheHierarchy uniqueName="[Measures].[Count of Order.Month]" caption="Count of Order.Month" measure="1" displayFolder="" measureGroup="DimOrders" count="0" hidden="1">
      <extLst>
        <ext xmlns:x15="http://schemas.microsoft.com/office/spreadsheetml/2010/11/main" uri="{B97F6D7D-B522-45F9-BDA1-12C45D357490}">
          <x15:cacheHierarchy aggregatedColumn="22"/>
        </ext>
      </extLst>
    </cacheHierarchy>
    <cacheHierarchy uniqueName="[Measures].[Count of Order.DayName]" caption="Count of Order.DayName" measure="1" displayFolder="" measureGroup="Dim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FactOrderSales" count="0" hidden="1">
      <extLst>
        <ext xmlns:x15="http://schemas.microsoft.com/office/spreadsheetml/2010/11/main" uri="{B97F6D7D-B522-45F9-BDA1-12C45D357490}">
          <x15:cacheHierarchy aggregatedColumn="41"/>
        </ext>
      </extLst>
    </cacheHierarchy>
    <cacheHierarchy uniqueName="[Measures].[Sum of Profit]" caption="Sum of Profit" measure="1" displayFolder="" measureGroup="FactOrderSales" count="0" hidden="1">
      <extLst>
        <ext xmlns:x15="http://schemas.microsoft.com/office/spreadsheetml/2010/11/main" uri="{B97F6D7D-B522-45F9-BDA1-12C45D357490}">
          <x15:cacheHierarchy aggregatedColumn="44"/>
        </ext>
      </extLst>
    </cacheHierarchy>
    <cacheHierarchy uniqueName="[Measures].[Sum of Delivery Duration]" caption="Sum of Delivery Duration" measure="1" displayFolder="" measureGroup="DimOrders" count="0" hidden="1">
      <extLst>
        <ext xmlns:x15="http://schemas.microsoft.com/office/spreadsheetml/2010/11/main" uri="{B97F6D7D-B522-45F9-BDA1-12C45D357490}">
          <x15:cacheHierarchy aggregatedColumn="25"/>
        </ext>
      </extLst>
    </cacheHierarchy>
    <cacheHierarchy uniqueName="[Measures].[Count of Gender]" caption="Count of Gender" measure="1" displayFolder="" measureGroup="DimCustomers" count="0" hidden="1">
      <extLst>
        <ext xmlns:x15="http://schemas.microsoft.com/office/spreadsheetml/2010/11/main" uri="{B97F6D7D-B522-45F9-BDA1-12C45D357490}">
          <x15:cacheHierarchy aggregatedColumn="9"/>
        </ext>
      </extLst>
    </cacheHierarchy>
    <cacheHierarchy uniqueName="[Measures].[Count of Subcategory]" caption="Count of Subcategory" measure="1" displayFolder="" measureGroup="DimProducts" count="0" hidden="1">
      <extLst>
        <ext xmlns:x15="http://schemas.microsoft.com/office/spreadsheetml/2010/11/main" uri="{B97F6D7D-B522-45F9-BDA1-12C45D357490}">
          <x15:cacheHierarchy aggregatedColumn="36"/>
        </ext>
      </extLst>
    </cacheHierarchy>
    <cacheHierarchy uniqueName="[Measures].[Sum of Quantity]" caption="Sum of Quantity" measure="1" displayFolder="" measureGroup="FactOrderSales" count="0" hidden="1">
      <extLst>
        <ext xmlns:x15="http://schemas.microsoft.com/office/spreadsheetml/2010/11/main" uri="{B97F6D7D-B522-45F9-BDA1-12C45D357490}">
          <x15:cacheHierarchy aggregatedColumn="42"/>
        </ext>
      </extLst>
    </cacheHierarchy>
    <cacheHierarchy uniqueName="[Measures].[Count of Segment]" caption="Count of Segment" measure="1" displayFolder="" measureGroup="DimCustomers" count="0" hidden="1">
      <extLst>
        <ext xmlns:x15="http://schemas.microsoft.com/office/spreadsheetml/2010/11/main" uri="{B97F6D7D-B522-45F9-BDA1-12C45D357490}">
          <x15:cacheHierarchy aggregatedColumn="10"/>
        </ext>
      </extLst>
    </cacheHierarchy>
    <cacheHierarchy uniqueName="[Measures].[Sum of Discount Rate %]" caption="Sum of Discount Rate %" measure="1" displayFolder="" measureGroup="FactOrderSales" count="0" hidden="1">
      <extLst>
        <ext xmlns:x15="http://schemas.microsoft.com/office/spreadsheetml/2010/11/main" uri="{B97F6D7D-B522-45F9-BDA1-12C45D357490}">
          <x15:cacheHierarchy aggregatedColumn="43"/>
        </ext>
      </extLst>
    </cacheHierarchy>
    <cacheHierarchy uniqueName="[Measures].[Count of Discount Rate %]" caption="Count of Discount Rate %" measure="1" displayFolder="" measureGroup="FactOrderSales" count="0" hidden="1">
      <extLst>
        <ext xmlns:x15="http://schemas.microsoft.com/office/spreadsheetml/2010/11/main" uri="{B97F6D7D-B522-45F9-BDA1-12C45D357490}">
          <x15:cacheHierarchy aggregatedColumn="43"/>
        </ext>
      </extLst>
    </cacheHierarchy>
    <cacheHierarchy uniqueName="[Measures].[Count of WithDiscount]" caption="Count of WithDiscount" measure="1" displayFolder="" measureGroup="FactOrderSales" count="0" hidden="1">
      <extLst>
        <ext xmlns:x15="http://schemas.microsoft.com/office/spreadsheetml/2010/11/main" uri="{B97F6D7D-B522-45F9-BDA1-12C45D357490}">
          <x15:cacheHierarchy aggregatedColumn="46"/>
        </ext>
      </extLst>
    </cacheHierarchy>
    <cacheHierarchy uniqueName="[Measures].[Sum of CustomerDetailsID]" caption="Sum of CustomerDetailsID" measure="1" displayFolder="" measureGroup="DimOrders" count="0" hidden="1">
      <extLst>
        <ext xmlns:x15="http://schemas.microsoft.com/office/spreadsheetml/2010/11/main" uri="{B97F6D7D-B522-45F9-BDA1-12C45D357490}">
          <x15:cacheHierarchy aggregatedColumn="17"/>
        </ext>
      </extLst>
    </cacheHierarchy>
    <cacheHierarchy uniqueName="[Measures].[Average of Delivery Duration]" caption="Average of Delivery Duration" measure="1" displayFolder="" measureGroup="DimOrders" count="0" hidden="1">
      <extLst>
        <ext xmlns:x15="http://schemas.microsoft.com/office/spreadsheetml/2010/11/main" uri="{B97F6D7D-B522-45F9-BDA1-12C45D357490}">
          <x15:cacheHierarchy aggregatedColumn="25"/>
        </ext>
      </extLst>
    </cacheHierarchy>
    <cacheHierarchy uniqueName="[Measures].[Count of Region]" caption="Count of Region" measure="1" displayFolder="" measureGroup="DimPeople" count="0" hidden="1">
      <extLst>
        <ext xmlns:x15="http://schemas.microsoft.com/office/spreadsheetml/2010/11/main" uri="{B97F6D7D-B522-45F9-BDA1-12C45D357490}">
          <x15:cacheHierarchy aggregatedColumn="32"/>
        </ext>
      </extLst>
    </cacheHierarchy>
    <cacheHierarchy uniqueName="[Measures].[Count of OrderID]" caption="Count of OrderID" measure="1" displayFolder="" measureGroup="DimOrders" count="0" hidden="1">
      <extLst>
        <ext xmlns:x15="http://schemas.microsoft.com/office/spreadsheetml/2010/11/main" uri="{B97F6D7D-B522-45F9-BDA1-12C45D357490}">
          <x15:cacheHierarchy aggregatedColumn="11"/>
        </ext>
      </extLst>
    </cacheHierarchy>
    <cacheHierarchy uniqueName="[Measures].[Distinct Count of OrderID]" caption="Distinct Count of OrderID" measure="1" displayFolder="" measureGroup="DimOrders" count="0" hidden="1">
      <extLst>
        <ext xmlns:x15="http://schemas.microsoft.com/office/spreadsheetml/2010/11/main" uri="{B97F6D7D-B522-45F9-BDA1-12C45D357490}">
          <x15:cacheHierarchy aggregatedColumn="11"/>
        </ext>
      </extLst>
    </cacheHierarchy>
    <cacheHierarchy uniqueName="[Measures].[Count of CustomerID]" caption="Count of CustomerID" measure="1" displayFolder="" measureGroup="DimCustomers" count="0" hidden="1">
      <extLst>
        <ext xmlns:x15="http://schemas.microsoft.com/office/spreadsheetml/2010/11/main" uri="{B97F6D7D-B522-45F9-BDA1-12C45D357490}">
          <x15:cacheHierarchy aggregatedColumn="6"/>
        </ext>
      </extLst>
    </cacheHierarchy>
    <cacheHierarchy uniqueName="[Measures].[Count of CustomerDetailsID]" caption="Count of CustomerDetailsID" measure="1" displayFolder="" measureGroup="DimOrders" count="0" hidden="1">
      <extLst>
        <ext xmlns:x15="http://schemas.microsoft.com/office/spreadsheetml/2010/11/main" uri="{B97F6D7D-B522-45F9-BDA1-12C45D357490}">
          <x15:cacheHierarchy aggregatedColumn="17"/>
        </ext>
      </extLst>
    </cacheHierarchy>
    <cacheHierarchy uniqueName="[Measures].[Distinct Count of CustomerDetailsID]" caption="Distinct Count of CustomerDetailsID" measure="1" displayFolder="" measureGroup="DimOrders" count="0" hidden="1">
      <extLst>
        <ext xmlns:x15="http://schemas.microsoft.com/office/spreadsheetml/2010/11/main" uri="{B97F6D7D-B522-45F9-BDA1-12C45D357490}">
          <x15:cacheHierarchy aggregatedColumn="17"/>
        </ext>
      </extLst>
    </cacheHierarchy>
    <cacheHierarchy uniqueName="[Measures].[Sum of Order.Year]" caption="Sum of Order.Year" measure="1" displayFolder="" measureGroup="DimOrders" count="0" hidden="1">
      <extLst>
        <ext xmlns:x15="http://schemas.microsoft.com/office/spreadsheetml/2010/11/main" uri="{B97F6D7D-B522-45F9-BDA1-12C45D357490}">
          <x15:cacheHierarchy aggregatedColumn="20"/>
        </ext>
      </extLst>
    </cacheHierarchy>
    <cacheHierarchy uniqueName="[Measures].[Count of Order.Year]" caption="Count of Order.Year" measure="1" displayFolder="" measureGroup="DimOrders" count="0" hidden="1">
      <extLst>
        <ext xmlns:x15="http://schemas.microsoft.com/office/spreadsheetml/2010/11/main" uri="{B97F6D7D-B522-45F9-BDA1-12C45D357490}">
          <x15:cacheHierarchy aggregatedColumn="20"/>
        </ext>
      </extLst>
    </cacheHierarchy>
    <cacheHierarchy uniqueName="[Measures].[Sum of RegionID]" caption="Sum of RegionID" measure="1" displayFolder="" measureGroup="DimOrders" count="0" hidden="1">
      <extLst>
        <ext xmlns:x15="http://schemas.microsoft.com/office/spreadsheetml/2010/11/main" uri="{B97F6D7D-B522-45F9-BDA1-12C45D357490}">
          <x15:cacheHierarchy aggregatedColumn="19"/>
        </ext>
      </extLst>
    </cacheHierarchy>
    <cacheHierarchy uniqueName="[Measures].[Count of RegionID]" caption="Count of RegionID" measure="1" displayFolder="" measureGroup="DimOrders" count="0" hidden="1">
      <extLst>
        <ext xmlns:x15="http://schemas.microsoft.com/office/spreadsheetml/2010/11/main" uri="{B97F6D7D-B522-45F9-BDA1-12C45D357490}">
          <x15:cacheHierarchy aggregatedColumn="19"/>
        </ext>
      </extLst>
    </cacheHierarchy>
    <cacheHierarchy uniqueName="[Measures].[Distinct Count of RegionID]" caption="Distinct Count of RegionID" measure="1" displayFolder="" measureGroup="DimOrders" count="0" hidden="1">
      <extLst>
        <ext xmlns:x15="http://schemas.microsoft.com/office/spreadsheetml/2010/11/main" uri="{B97F6D7D-B522-45F9-BDA1-12C45D357490}">
          <x15:cacheHierarchy aggregatedColumn="19"/>
        </ext>
      </extLst>
    </cacheHierarchy>
    <cacheHierarchy uniqueName="[Measures].[Sum of OrderSalesID]" caption="Sum of OrderSalesID" measure="1" displayFolder="" measureGroup="FactOrderSales" count="0" hidden="1">
      <extLst>
        <ext xmlns:x15="http://schemas.microsoft.com/office/spreadsheetml/2010/11/main" uri="{B97F6D7D-B522-45F9-BDA1-12C45D357490}">
          <x15:cacheHierarchy aggregatedColumn="38"/>
        </ext>
      </extLst>
    </cacheHierarchy>
    <cacheHierarchy uniqueName="[Measures].[Count of OrderSalesID]" caption="Count of OrderSalesID" measure="1" displayFolder="" measureGroup="FactOrderSales" count="0" hidden="1">
      <extLst>
        <ext xmlns:x15="http://schemas.microsoft.com/office/spreadsheetml/2010/11/main" uri="{B97F6D7D-B522-45F9-BDA1-12C45D357490}">
          <x15:cacheHierarchy aggregatedColumn="38"/>
        </ext>
      </extLst>
    </cacheHierarchy>
    <cacheHierarchy uniqueName="[Measures].[Count of OrderID 2]" caption="Count of OrderID 2" measure="1" displayFolder="" measureGroup="FactOrderSales" count="0" hidden="1">
      <extLst>
        <ext xmlns:x15="http://schemas.microsoft.com/office/spreadsheetml/2010/11/main" uri="{B97F6D7D-B522-45F9-BDA1-12C45D357490}">
          <x15:cacheHierarchy aggregatedColumn="39"/>
        </ext>
      </extLst>
    </cacheHierarchy>
    <cacheHierarchy uniqueName="[Measures].[Count of FirstName]" caption="Count of FirstName" measure="1" displayFolder="" measureGroup="DimCustomers" count="0" hidden="1">
      <extLst>
        <ext xmlns:x15="http://schemas.microsoft.com/office/spreadsheetml/2010/11/main" uri="{B97F6D7D-B522-45F9-BDA1-12C45D357490}">
          <x15:cacheHierarchy aggregatedColumn="7"/>
        </ext>
      </extLst>
    </cacheHierarchy>
    <cacheHierarchy uniqueName="[Measures].[Distinct Count of FirstName]" caption="Distinct Count of FirstName" measure="1" displayFolder="" measureGroup="DimCustomers" count="0" hidden="1">
      <extLst>
        <ext xmlns:x15="http://schemas.microsoft.com/office/spreadsheetml/2010/11/main" uri="{B97F6D7D-B522-45F9-BDA1-12C45D357490}">
          <x15:cacheHierarchy aggregatedColumn="7"/>
        </ext>
      </extLst>
    </cacheHierarchy>
    <cacheHierarchy uniqueName="[Measures].[Distinct Count of OrderID 2]" caption="Distinct Count of OrderID 2" measure="1" displayFolder="" measureGroup="FactOrderSales" count="0" hidden="1">
      <extLst>
        <ext xmlns:x15="http://schemas.microsoft.com/office/spreadsheetml/2010/11/main" uri="{B97F6D7D-B522-45F9-BDA1-12C45D357490}">
          <x15:cacheHierarchy aggregatedColumn="39"/>
        </ext>
      </extLst>
    </cacheHierarchy>
    <cacheHierarchy uniqueName="[Measures].[Count of C_Gender]" caption="Count of C_Gender" measure="1" displayFolder="" measureGroup="DimOrders" count="0" hidden="1">
      <extLst>
        <ext xmlns:x15="http://schemas.microsoft.com/office/spreadsheetml/2010/11/main" uri="{B97F6D7D-B522-45F9-BDA1-12C45D357490}">
          <x15:cacheHierarchy aggregatedColumn="28"/>
        </ext>
      </extLst>
    </cacheHierarchy>
    <cacheHierarchy uniqueName="[Measures].[Distinct Count of C_Gender]" caption="Distinct Count of C_Gender" measure="1" displayFolder="" measureGroup="DimOrders" count="0" hidden="1">
      <extLst>
        <ext xmlns:x15="http://schemas.microsoft.com/office/spreadsheetml/2010/11/main" uri="{B97F6D7D-B522-45F9-BDA1-12C45D357490}">
          <x15:cacheHierarchy aggregatedColumn="28"/>
        </ext>
      </extLst>
    </cacheHierarchy>
    <cacheHierarchy uniqueName="[Measures].[Count of CustomerID 2]" caption="Count of CustomerID 2" measure="1" displayFolder="" measureGroup="DimOrders" count="0" hidden="1">
      <extLst>
        <ext xmlns:x15="http://schemas.microsoft.com/office/spreadsheetml/2010/11/main" uri="{B97F6D7D-B522-45F9-BDA1-12C45D357490}">
          <x15:cacheHierarchy aggregatedColumn="15"/>
        </ext>
      </extLst>
    </cacheHierarchy>
    <cacheHierarchy uniqueName="[Measures].[Distinct Count of CustomerID]" caption="Distinct Count of CustomerID" measure="1" displayFolder="" measureGroup="DimOrders" count="0" hidden="1">
      <extLst>
        <ext xmlns:x15="http://schemas.microsoft.com/office/spreadsheetml/2010/11/main" uri="{B97F6D7D-B522-45F9-BDA1-12C45D357490}">
          <x15:cacheHierarchy aggregatedColumn="15"/>
        </ext>
      </extLst>
    </cacheHierarchy>
  </cacheHierarchies>
  <kpis count="0"/>
  <extLst>
    <ext xmlns:x14="http://schemas.microsoft.com/office/spreadsheetml/2009/9/main" uri="{725AE2AE-9491-48be-B2B4-4EB974FC3084}">
      <x14:pivotCacheDefinition slicerData="1" pivotCacheId="58432518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5BEEE54-650C-42CF-8347-1689C68044EC}" name="PT_Sales" cacheId="9" applyNumberFormats="0" applyBorderFormats="0" applyFontFormats="0" applyPatternFormats="0" applyAlignmentFormats="0" applyWidthHeightFormats="1" dataCaption="Values" tag="b12a809f-03db-4834-88dc-aa867688866e" updatedVersion="8" minRefreshableVersion="3" useAutoFormatting="1" subtotalHiddenItems="1" itemPrintTitles="1" createdVersion="8" indent="0" outline="1" outlineData="1" multipleFieldFilters="0">
  <location ref="F7:F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Sales " fld="0" subtotal="count" baseField="0" baseItem="7209061" numFmtId="164"/>
  </dataFields>
  <formats count="2">
    <format dxfId="1">
      <pivotArea outline="0" collapsedLevelsAreSubtotals="1" fieldPosition="0"/>
    </format>
    <format dxfId="0">
      <pivotArea outline="0" collapsedLevelsAreSubtotals="1" fieldPosition="0"/>
    </format>
  </formats>
  <pivotHierarchies count="9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Total Sales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OrderSales]"/>
        <x15:activeTabTopLevelEntity name="[DimOrders]"/>
        <x15:activeTabTopLevelEntity name="[DimPeople]"/>
        <x15:activeTabTopLevelEntity name="[Dim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33A2CA6-6BEB-46B8-B319-AC8D33FF7661}" name="PT_DaysOfWeek" cacheId="2" applyNumberFormats="0" applyBorderFormats="0" applyFontFormats="0" applyPatternFormats="0" applyAlignmentFormats="0" applyWidthHeightFormats="1" dataCaption="Values" tag="b5efd2cf-8297-4c09-b39b-dd4cc72f4ed8" updatedVersion="8" minRefreshableVersion="3" useAutoFormatting="1" subtotalHiddenItems="1" itemPrintTitles="1" createdVersion="8" indent="0" outline="1" outlineData="1" multipleFieldFilters="0" chartFormat="8">
  <location ref="AD7:AE15" firstHeaderRow="1" firstDataRow="1" firstDataCol="1"/>
  <pivotFields count="3">
    <pivotField axis="axisRow" allDrilled="1" subtotalTop="0" showAll="0" nonAutoSortDefault="1" defaultSubtotal="0" defaultAttributeDrillState="1">
      <items count="7">
        <item x="2"/>
        <item x="0"/>
        <item x="4"/>
        <item x="5"/>
        <item x="1"/>
        <item x="3"/>
        <item x="6"/>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name="Count of Order.DayName" fld="1" subtotal="count" baseField="0" baseItem="0"/>
  </dataFields>
  <chartFormats count="2">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9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Order.Month"/>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Orders]"/>
        <x15:activeTabTopLevelEntity name="[DimPeople]"/>
        <x15:activeTabTopLevelEntity name="[Dim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130D05B-9FB8-4391-9883-2D4D7EE2C01C}" name="PT_MonthlyProfit" cacheId="5" applyNumberFormats="0" applyBorderFormats="0" applyFontFormats="0" applyPatternFormats="0" applyAlignmentFormats="0" applyWidthHeightFormats="1" dataCaption="Values" tag="138820b8-be5a-4cfb-bbf0-83c5114c6b71" updatedVersion="8" minRefreshableVersion="3" useAutoFormatting="1" subtotalHiddenItems="1" rowGrandTotals="0" itemPrintTitles="1" createdVersion="8" indent="0" compact="0" compactData="0" multipleFieldFilters="0" chartFormat="11">
  <location ref="AP7:AR55" firstHeaderRow="1" firstDataRow="1" firstDataCol="2"/>
  <pivotFields count="5">
    <pivotField compact="0" allDrilled="1" outline="0" subtotalTop="0" showAll="0" sortType="ascending" defaultSubtotal="0" defaultAttributeDrillState="1">
      <items count="1237">
        <item x="0"/>
        <item x="1"/>
        <item x="2"/>
        <item x="3"/>
        <item x="4"/>
        <item x="5"/>
        <item x="6"/>
        <item x="7"/>
        <item x="8"/>
        <item x="9"/>
        <item x="10"/>
        <item x="11"/>
        <item x="12"/>
        <item x="13"/>
        <item x="14"/>
        <item x="15"/>
        <item x="16"/>
        <item x="17"/>
        <item x="18"/>
        <item x="19"/>
        <item x="20"/>
        <item x="21"/>
        <item x="84"/>
        <item x="85"/>
        <item x="86"/>
        <item x="87"/>
        <item x="88"/>
        <item x="89"/>
        <item x="90"/>
        <item x="91"/>
        <item x="92"/>
        <item x="93"/>
        <item x="94"/>
        <item x="95"/>
        <item x="96"/>
        <item x="97"/>
        <item x="98"/>
        <item x="99"/>
        <item x="100"/>
        <item x="101"/>
        <item x="102"/>
        <item x="103"/>
        <item x="165"/>
        <item x="166"/>
        <item x="167"/>
        <item x="168"/>
        <item x="169"/>
        <item x="170"/>
        <item x="171"/>
        <item x="172"/>
        <item x="173"/>
        <item x="174"/>
        <item x="175"/>
        <item x="176"/>
        <item x="177"/>
        <item x="178"/>
        <item x="179"/>
        <item x="180"/>
        <item x="181"/>
        <item x="182"/>
        <item x="183"/>
        <item x="184"/>
        <item x="185"/>
        <item x="186"/>
        <item x="187"/>
        <item x="188"/>
        <item x="271"/>
        <item x="272"/>
        <item x="273"/>
        <item x="274"/>
        <item x="275"/>
        <item x="276"/>
        <item x="277"/>
        <item x="278"/>
        <item x="279"/>
        <item x="280"/>
        <item x="281"/>
        <item x="282"/>
        <item x="283"/>
        <item x="284"/>
        <item x="285"/>
        <item x="286"/>
        <item x="287"/>
        <item x="288"/>
        <item x="289"/>
        <item x="290"/>
        <item x="291"/>
        <item x="292"/>
        <item x="293"/>
        <item x="294"/>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84"/>
        <item x="485"/>
        <item x="486"/>
        <item x="487"/>
        <item x="488"/>
        <item x="489"/>
        <item x="490"/>
        <item x="491"/>
        <item x="492"/>
        <item x="493"/>
        <item x="494"/>
        <item x="495"/>
        <item x="496"/>
        <item x="497"/>
        <item x="498"/>
        <item x="499"/>
        <item x="500"/>
        <item x="501"/>
        <item x="502"/>
        <item x="503"/>
        <item x="504"/>
        <item x="505"/>
        <item x="506"/>
        <item x="507"/>
        <item x="508"/>
        <item x="584"/>
        <item x="585"/>
        <item x="586"/>
        <item x="587"/>
        <item x="588"/>
        <item x="589"/>
        <item x="590"/>
        <item x="591"/>
        <item x="592"/>
        <item x="593"/>
        <item x="594"/>
        <item x="595"/>
        <item x="596"/>
        <item x="597"/>
        <item x="598"/>
        <item x="599"/>
        <item x="600"/>
        <item x="601"/>
        <item x="602"/>
        <item x="603"/>
        <item x="604"/>
        <item x="605"/>
        <item x="606"/>
        <item x="607"/>
        <item x="686"/>
        <item x="687"/>
        <item x="688"/>
        <item x="689"/>
        <item x="690"/>
        <item x="691"/>
        <item x="692"/>
        <item x="693"/>
        <item x="694"/>
        <item x="695"/>
        <item x="696"/>
        <item x="697"/>
        <item x="698"/>
        <item x="699"/>
        <item x="700"/>
        <item x="701"/>
        <item x="702"/>
        <item x="703"/>
        <item x="704"/>
        <item x="705"/>
        <item x="706"/>
        <item x="707"/>
        <item x="708"/>
        <item x="709"/>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22"/>
        <item x="23"/>
        <item x="24"/>
        <item x="25"/>
        <item x="26"/>
        <item x="27"/>
        <item x="28"/>
        <item x="29"/>
        <item x="30"/>
        <item x="31"/>
        <item x="32"/>
        <item x="33"/>
        <item x="34"/>
        <item x="35"/>
        <item x="36"/>
        <item x="37"/>
        <item x="38"/>
        <item x="39"/>
        <item x="104"/>
        <item x="105"/>
        <item x="106"/>
        <item x="107"/>
        <item x="108"/>
        <item x="109"/>
        <item x="110"/>
        <item x="111"/>
        <item x="112"/>
        <item x="113"/>
        <item x="114"/>
        <item x="115"/>
        <item x="116"/>
        <item x="117"/>
        <item x="118"/>
        <item x="119"/>
        <item x="120"/>
        <item x="189"/>
        <item x="190"/>
        <item x="191"/>
        <item x="192"/>
        <item x="193"/>
        <item x="194"/>
        <item x="195"/>
        <item x="196"/>
        <item x="197"/>
        <item x="198"/>
        <item x="199"/>
        <item x="200"/>
        <item x="201"/>
        <item x="202"/>
        <item x="203"/>
        <item x="204"/>
        <item x="205"/>
        <item x="206"/>
        <item x="207"/>
        <item x="208"/>
        <item x="209"/>
        <item x="210"/>
        <item x="211"/>
        <item x="212"/>
        <item x="213"/>
        <item x="214"/>
        <item x="295"/>
        <item x="296"/>
        <item x="297"/>
        <item x="298"/>
        <item x="299"/>
        <item x="300"/>
        <item x="301"/>
        <item x="302"/>
        <item x="303"/>
        <item x="304"/>
        <item x="305"/>
        <item x="306"/>
        <item x="307"/>
        <item x="308"/>
        <item x="309"/>
        <item x="310"/>
        <item x="311"/>
        <item x="312"/>
        <item x="313"/>
        <item x="314"/>
        <item x="315"/>
        <item x="316"/>
        <item x="317"/>
        <item x="318"/>
        <item x="319"/>
        <item x="401"/>
        <item x="402"/>
        <item x="403"/>
        <item x="404"/>
        <item x="405"/>
        <item x="406"/>
        <item x="407"/>
        <item x="408"/>
        <item x="409"/>
        <item x="410"/>
        <item x="411"/>
        <item x="412"/>
        <item x="413"/>
        <item x="414"/>
        <item x="415"/>
        <item x="416"/>
        <item x="417"/>
        <item x="418"/>
        <item x="419"/>
        <item x="420"/>
        <item x="421"/>
        <item x="422"/>
        <item x="423"/>
        <item x="424"/>
        <item x="425"/>
        <item x="426"/>
        <item x="427"/>
        <item x="509"/>
        <item x="510"/>
        <item x="511"/>
        <item x="512"/>
        <item x="513"/>
        <item x="514"/>
        <item x="515"/>
        <item x="516"/>
        <item x="517"/>
        <item x="518"/>
        <item x="519"/>
        <item x="520"/>
        <item x="521"/>
        <item x="522"/>
        <item x="523"/>
        <item x="524"/>
        <item x="525"/>
        <item x="526"/>
        <item x="527"/>
        <item x="528"/>
        <item x="529"/>
        <item x="530"/>
        <item x="608"/>
        <item x="609"/>
        <item x="610"/>
        <item x="611"/>
        <item x="612"/>
        <item x="613"/>
        <item x="614"/>
        <item x="615"/>
        <item x="616"/>
        <item x="617"/>
        <item x="618"/>
        <item x="619"/>
        <item x="620"/>
        <item x="621"/>
        <item x="622"/>
        <item x="623"/>
        <item x="624"/>
        <item x="625"/>
        <item x="626"/>
        <item x="627"/>
        <item x="628"/>
        <item x="629"/>
        <item x="630"/>
        <item x="631"/>
        <item x="710"/>
        <item x="711"/>
        <item x="712"/>
        <item x="713"/>
        <item x="714"/>
        <item x="715"/>
        <item x="716"/>
        <item x="717"/>
        <item x="718"/>
        <item x="719"/>
        <item x="720"/>
        <item x="721"/>
        <item x="722"/>
        <item x="723"/>
        <item x="724"/>
        <item x="725"/>
        <item x="726"/>
        <item x="727"/>
        <item x="728"/>
        <item x="729"/>
        <item x="730"/>
        <item x="731"/>
        <item x="815"/>
        <item x="816"/>
        <item x="817"/>
        <item x="818"/>
        <item x="819"/>
        <item x="820"/>
        <item x="821"/>
        <item x="822"/>
        <item x="823"/>
        <item x="824"/>
        <item x="825"/>
        <item x="826"/>
        <item x="827"/>
        <item x="828"/>
        <item x="829"/>
        <item x="830"/>
        <item x="831"/>
        <item x="832"/>
        <item x="833"/>
        <item x="834"/>
        <item x="835"/>
        <item x="836"/>
        <item x="837"/>
        <item x="838"/>
        <item x="839"/>
        <item x="925"/>
        <item x="926"/>
        <item x="927"/>
        <item x="928"/>
        <item x="929"/>
        <item x="930"/>
        <item x="931"/>
        <item x="932"/>
        <item x="933"/>
        <item x="934"/>
        <item x="935"/>
        <item x="936"/>
        <item x="937"/>
        <item x="938"/>
        <item x="939"/>
        <item x="940"/>
        <item x="941"/>
        <item x="942"/>
        <item x="943"/>
        <item x="944"/>
        <item x="945"/>
        <item x="946"/>
        <item x="947"/>
        <item x="948"/>
        <item x="949"/>
        <item x="950"/>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40"/>
        <item x="41"/>
        <item x="42"/>
        <item x="43"/>
        <item x="44"/>
        <item x="45"/>
        <item x="46"/>
        <item x="47"/>
        <item x="48"/>
        <item x="49"/>
        <item x="50"/>
        <item x="51"/>
        <item x="52"/>
        <item x="53"/>
        <item x="54"/>
        <item x="55"/>
        <item x="56"/>
        <item x="57"/>
        <item x="58"/>
        <item x="59"/>
        <item x="60"/>
        <item x="121"/>
        <item x="122"/>
        <item x="123"/>
        <item x="124"/>
        <item x="125"/>
        <item x="126"/>
        <item x="127"/>
        <item x="128"/>
        <item x="129"/>
        <item x="130"/>
        <item x="131"/>
        <item x="132"/>
        <item x="133"/>
        <item x="134"/>
        <item x="135"/>
        <item x="136"/>
        <item x="137"/>
        <item x="138"/>
        <item x="139"/>
        <item x="140"/>
        <item x="141"/>
        <item x="142"/>
        <item x="143"/>
        <item x="14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320"/>
        <item x="321"/>
        <item x="322"/>
        <item x="323"/>
        <item x="324"/>
        <item x="325"/>
        <item x="326"/>
        <item x="327"/>
        <item x="328"/>
        <item x="329"/>
        <item x="330"/>
        <item x="331"/>
        <item x="332"/>
        <item x="333"/>
        <item x="334"/>
        <item x="335"/>
        <item x="336"/>
        <item x="337"/>
        <item x="338"/>
        <item x="339"/>
        <item x="340"/>
        <item x="341"/>
        <item x="342"/>
        <item x="343"/>
        <item x="344"/>
        <item x="345"/>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531"/>
        <item x="532"/>
        <item x="533"/>
        <item x="534"/>
        <item x="535"/>
        <item x="536"/>
        <item x="537"/>
        <item x="538"/>
        <item x="539"/>
        <item x="540"/>
        <item x="541"/>
        <item x="542"/>
        <item x="543"/>
        <item x="544"/>
        <item x="545"/>
        <item x="546"/>
        <item x="547"/>
        <item x="548"/>
        <item x="549"/>
        <item x="550"/>
        <item x="551"/>
        <item x="552"/>
        <item x="553"/>
        <item x="554"/>
        <item x="555"/>
        <item x="556"/>
        <item x="557"/>
        <item x="632"/>
        <item x="633"/>
        <item x="634"/>
        <item x="635"/>
        <item x="636"/>
        <item x="637"/>
        <item x="638"/>
        <item x="639"/>
        <item x="640"/>
        <item x="641"/>
        <item x="642"/>
        <item x="643"/>
        <item x="644"/>
        <item x="645"/>
        <item x="646"/>
        <item x="647"/>
        <item x="648"/>
        <item x="649"/>
        <item x="650"/>
        <item x="651"/>
        <item x="652"/>
        <item x="653"/>
        <item x="654"/>
        <item x="655"/>
        <item x="656"/>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951"/>
        <item x="952"/>
        <item x="953"/>
        <item x="954"/>
        <item x="955"/>
        <item x="956"/>
        <item x="957"/>
        <item x="958"/>
        <item x="959"/>
        <item x="960"/>
        <item x="961"/>
        <item x="962"/>
        <item x="963"/>
        <item x="964"/>
        <item x="965"/>
        <item x="966"/>
        <item x="967"/>
        <item x="968"/>
        <item x="969"/>
        <item x="970"/>
        <item x="971"/>
        <item x="972"/>
        <item x="973"/>
        <item x="974"/>
        <item x="975"/>
        <item x="976"/>
        <item x="977"/>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61"/>
        <item x="62"/>
        <item x="63"/>
        <item x="64"/>
        <item x="65"/>
        <item x="66"/>
        <item x="67"/>
        <item x="68"/>
        <item x="69"/>
        <item x="70"/>
        <item x="71"/>
        <item x="72"/>
        <item x="73"/>
        <item x="74"/>
        <item x="75"/>
        <item x="76"/>
        <item x="77"/>
        <item x="78"/>
        <item x="79"/>
        <item x="80"/>
        <item x="81"/>
        <item x="82"/>
        <item x="83"/>
        <item x="145"/>
        <item x="146"/>
        <item x="147"/>
        <item x="148"/>
        <item x="149"/>
        <item x="150"/>
        <item x="151"/>
        <item x="152"/>
        <item x="153"/>
        <item x="154"/>
        <item x="155"/>
        <item x="156"/>
        <item x="157"/>
        <item x="158"/>
        <item x="159"/>
        <item x="160"/>
        <item x="161"/>
        <item x="162"/>
        <item x="163"/>
        <item x="164"/>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346"/>
        <item x="347"/>
        <item x="348"/>
        <item x="349"/>
        <item x="350"/>
        <item x="351"/>
        <item x="352"/>
        <item x="353"/>
        <item x="354"/>
        <item x="355"/>
        <item x="356"/>
        <item x="357"/>
        <item x="358"/>
        <item x="359"/>
        <item x="360"/>
        <item x="361"/>
        <item x="362"/>
        <item x="363"/>
        <item x="364"/>
        <item x="365"/>
        <item x="366"/>
        <item x="367"/>
        <item x="368"/>
        <item x="369"/>
        <item x="370"/>
        <item x="371"/>
        <item x="372"/>
        <item x="457"/>
        <item x="458"/>
        <item x="459"/>
        <item x="460"/>
        <item x="461"/>
        <item x="462"/>
        <item x="463"/>
        <item x="464"/>
        <item x="465"/>
        <item x="466"/>
        <item x="467"/>
        <item x="468"/>
        <item x="469"/>
        <item x="470"/>
        <item x="471"/>
        <item x="472"/>
        <item x="473"/>
        <item x="474"/>
        <item x="475"/>
        <item x="476"/>
        <item x="477"/>
        <item x="478"/>
        <item x="479"/>
        <item x="480"/>
        <item x="481"/>
        <item x="482"/>
        <item x="483"/>
        <item x="558"/>
        <item x="559"/>
        <item x="560"/>
        <item x="561"/>
        <item x="562"/>
        <item x="563"/>
        <item x="564"/>
        <item x="565"/>
        <item x="566"/>
        <item x="567"/>
        <item x="568"/>
        <item x="569"/>
        <item x="570"/>
        <item x="571"/>
        <item x="572"/>
        <item x="573"/>
        <item x="574"/>
        <item x="575"/>
        <item x="576"/>
        <item x="577"/>
        <item x="578"/>
        <item x="579"/>
        <item x="580"/>
        <item x="581"/>
        <item x="582"/>
        <item x="583"/>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760"/>
        <item x="761"/>
        <item x="762"/>
        <item x="763"/>
        <item x="764"/>
        <item x="765"/>
        <item x="766"/>
        <item x="767"/>
        <item x="768"/>
        <item x="769"/>
        <item x="770"/>
        <item x="771"/>
        <item x="772"/>
        <item x="773"/>
        <item x="774"/>
        <item x="775"/>
        <item x="776"/>
        <item x="777"/>
        <item x="778"/>
        <item x="779"/>
        <item x="780"/>
        <item x="781"/>
        <item x="782"/>
        <item x="783"/>
        <item x="784"/>
        <item x="785"/>
        <item x="786"/>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extLst>
        <ext xmlns:x14="http://schemas.microsoft.com/office/spreadsheetml/2009/9/main" uri="{2946ED86-A175-432a-8AC1-64E0C546D7DE}">
          <x14:pivotField fillDownLabels="1"/>
        </ext>
      </extLst>
    </pivotField>
    <pivotField axis="axisRow" compact="0" allDrilled="1" outline="0" subtotalTop="0" showAll="0" dataSourceSort="1" defaultSubtotal="0">
      <items count="12">
        <item x="0" e="0"/>
        <item x="1" e="0"/>
        <item x="2" e="0"/>
        <item x="3" e="0"/>
        <item x="4" e="0"/>
        <item x="5" e="0"/>
        <item x="6" e="0"/>
        <item x="7" e="0"/>
        <item x="8" e="0"/>
        <item x="9" e="0"/>
        <item x="10" e="0"/>
        <item x="11" e="0"/>
      </items>
      <extLst>
        <ext xmlns:x14="http://schemas.microsoft.com/office/spreadsheetml/2009/9/main" uri="{2946ED86-A175-432a-8AC1-64E0C546D7DE}">
          <x14:pivotField fillDownLabels="1"/>
        </ext>
      </extLst>
    </pivotField>
    <pivotField axis="axisRow" compact="0" allDrilled="1" outline="0" subtotalTop="0" showAll="0" sortType="descending" defaultSubtotal="0" defaultAttributeDrillState="1">
      <items count="4">
        <item x="3"/>
        <item x="2"/>
        <item x="1"/>
        <item x="0"/>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2">
    <field x="2"/>
    <field x="1"/>
  </rowFields>
  <rowItems count="48">
    <i>
      <x/>
      <x/>
    </i>
    <i r="1">
      <x v="1"/>
    </i>
    <i r="1">
      <x v="2"/>
    </i>
    <i r="1">
      <x v="3"/>
    </i>
    <i r="1">
      <x v="4"/>
    </i>
    <i r="1">
      <x v="5"/>
    </i>
    <i r="1">
      <x v="6"/>
    </i>
    <i r="1">
      <x v="7"/>
    </i>
    <i r="1">
      <x v="8"/>
    </i>
    <i r="1">
      <x v="9"/>
    </i>
    <i r="1">
      <x v="10"/>
    </i>
    <i r="1">
      <x v="11"/>
    </i>
    <i>
      <x v="1"/>
      <x/>
    </i>
    <i r="1">
      <x v="1"/>
    </i>
    <i r="1">
      <x v="2"/>
    </i>
    <i r="1">
      <x v="3"/>
    </i>
    <i r="1">
      <x v="4"/>
    </i>
    <i r="1">
      <x v="5"/>
    </i>
    <i r="1">
      <x v="6"/>
    </i>
    <i r="1">
      <x v="7"/>
    </i>
    <i r="1">
      <x v="8"/>
    </i>
    <i r="1">
      <x v="9"/>
    </i>
    <i r="1">
      <x v="10"/>
    </i>
    <i r="1">
      <x v="11"/>
    </i>
    <i>
      <x v="2"/>
      <x/>
    </i>
    <i r="1">
      <x v="1"/>
    </i>
    <i r="1">
      <x v="2"/>
    </i>
    <i r="1">
      <x v="3"/>
    </i>
    <i r="1">
      <x v="4"/>
    </i>
    <i r="1">
      <x v="5"/>
    </i>
    <i r="1">
      <x v="6"/>
    </i>
    <i r="1">
      <x v="7"/>
    </i>
    <i r="1">
      <x v="8"/>
    </i>
    <i r="1">
      <x v="9"/>
    </i>
    <i r="1">
      <x v="10"/>
    </i>
    <i r="1">
      <x v="11"/>
    </i>
    <i>
      <x v="3"/>
      <x/>
    </i>
    <i r="1">
      <x v="1"/>
    </i>
    <i r="1">
      <x v="2"/>
    </i>
    <i r="1">
      <x v="3"/>
    </i>
    <i r="1">
      <x v="4"/>
    </i>
    <i r="1">
      <x v="5"/>
    </i>
    <i r="1">
      <x v="6"/>
    </i>
    <i r="1">
      <x v="7"/>
    </i>
    <i r="1">
      <x v="8"/>
    </i>
    <i r="1">
      <x v="9"/>
    </i>
    <i r="1">
      <x v="10"/>
    </i>
    <i r="1">
      <x v="11"/>
    </i>
  </rowItems>
  <colItems count="1">
    <i/>
  </colItems>
  <dataFields count="1">
    <dataField fld="3" subtotal="count" baseField="0" baseItem="0"/>
  </dataFields>
  <pivotHierarchies count="9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Order.Month"/>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0"/>
    <rowHierarchyUsage hierarchyUsage="30"/>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DimOrders]"/>
        <x15:activeTabTopLevelEntity name="[FactOrder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41E8DBA-A1FE-4A74-81F9-97F220C342F7}" name="PT_TopProductSales" cacheId="10" applyNumberFormats="0" applyBorderFormats="0" applyFontFormats="0" applyPatternFormats="0" applyAlignmentFormats="0" applyWidthHeightFormats="1" dataCaption="Values" tag="d9ae059d-a72d-44ca-9e55-1f2e04bd1b6c" updatedVersion="8" minRefreshableVersion="3" useAutoFormatting="1" subtotalHiddenItems="1" rowGrandTotals="0" itemPrintTitles="1" createdVersion="8" indent="0" outline="1" outlineData="1" multipleFieldFilters="0" chartFormat="7" rowHeaderCaption="Products">
  <location ref="BH7:BI24" firstHeaderRow="1" firstDataRow="1" firstDataCol="1"/>
  <pivotFields count="3">
    <pivotField dataField="1" subtotalTop="0" showAll="0" defaultSubtotal="0"/>
    <pivotField axis="axisRow" allDrilled="1" subtotalTop="0" showAll="0" sortType="de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7">
    <i>
      <x v="13"/>
    </i>
    <i>
      <x v="5"/>
    </i>
    <i>
      <x v="14"/>
    </i>
    <i>
      <x v="16"/>
    </i>
    <i>
      <x v="3"/>
    </i>
    <i>
      <x v="11"/>
    </i>
    <i>
      <x/>
    </i>
    <i>
      <x v="6"/>
    </i>
    <i>
      <x v="4"/>
    </i>
    <i>
      <x v="1"/>
    </i>
    <i>
      <x v="9"/>
    </i>
    <i>
      <x v="12"/>
    </i>
    <i>
      <x v="15"/>
    </i>
    <i>
      <x v="2"/>
    </i>
    <i>
      <x v="7"/>
    </i>
    <i>
      <x v="10"/>
    </i>
    <i>
      <x v="8"/>
    </i>
  </rowItems>
  <colItems count="1">
    <i/>
  </colItems>
  <dataFields count="1">
    <dataField fld="0" subtotal="count" baseField="0" baseItem="0" numFmtId="4"/>
  </dataFields>
  <pivotHierarchies count="9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Products]"/>
        <x15:activeTabTopLevelEntity name="[FactOrderSales]"/>
        <x15:activeTabTopLevelEntity name="[DimOrders]"/>
        <x15:activeTabTopLevelEntity name="[Dim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5E162F2-FAE6-4944-8E26-6AFDFA2A56DA}" name="PT_IsReturned" cacheId="4" applyNumberFormats="0" applyBorderFormats="0" applyFontFormats="0" applyPatternFormats="0" applyAlignmentFormats="0" applyWidthHeightFormats="1" dataCaption="Values" tag="220c949b-718b-4953-b7d5-1bb4154052f2" updatedVersion="8" minRefreshableVersion="3" useAutoFormatting="1" subtotalHiddenItems="1" itemPrintTitles="1" createdVersion="8" indent="0" outline="1" outlineData="1" multipleFieldFilters="0" rowHeaderCaption="Returned?">
  <location ref="O7:Q10" firstHeaderRow="0" firstDataRow="1" firstDataCol="1"/>
  <pivotFields count="4">
    <pivotField axis="axisRow" allDrilled="1" subtotalTop="0" showAll="0" defaultSubtotal="0" defaultAttributeDrillState="1">
      <items count="2">
        <item x="0"/>
        <item x="1"/>
      </items>
    </pivotField>
    <pivotField dataField="1" subtotalTop="0" showAll="0" defaultSubtotal="0"/>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3">
    <i>
      <x/>
    </i>
    <i>
      <x v="1"/>
    </i>
    <i t="grand">
      <x/>
    </i>
  </rowItems>
  <colFields count="1">
    <field x="-2"/>
  </colFields>
  <colItems count="2">
    <i>
      <x/>
    </i>
    <i i="1">
      <x v="1"/>
    </i>
  </colItems>
  <dataFields count="2">
    <dataField name="IsReturned " fld="1" subtotal="count" baseField="0" baseItem="0"/>
    <dataField name="Count of IsReturned" fld="3" subtotal="count" baseField="0" baseItem="0" numFmtId="10">
      <extLst>
        <ext xmlns:x14="http://schemas.microsoft.com/office/spreadsheetml/2009/9/main" uri="{E15A36E0-9728-4e99-A89B-3F7291B0FE68}">
          <x14:dataField pivotShowAs="percentOfParentRow" sourceField="1" uniqueName="[__Xl2].[Measures].[Count of IsReturned]"/>
        </ext>
      </extLst>
    </dataField>
  </dataField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Total Quantity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IsReturned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OrderSales]"/>
        <x15:activeTabTopLevelEntity name="[DimOrders]"/>
        <x15:activeTabTopLevelEntity name="[DimPeople]"/>
        <x15:activeTabTopLevelEntity name="[Dim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790EAAC-18A8-45C3-A2E3-E46E30E31CB7}" name="PT_Gender" cacheId="3" applyNumberFormats="0" applyBorderFormats="0" applyFontFormats="0" applyPatternFormats="0" applyAlignmentFormats="0" applyWidthHeightFormats="1" dataCaption="Values" tag="4a3d2e29-a25c-4d9e-b685-180530800b37" updatedVersion="8" minRefreshableVersion="3" useAutoFormatting="1" subtotalHiddenItems="1" itemPrintTitles="1" createdVersion="8" indent="0" outline="1" outlineData="1" multipleFieldFilters="0" chartFormat="2" rowHeaderCaption="Gender">
  <location ref="T7:V10" firstHeaderRow="0" firstDataRow="1" firstDataCol="1"/>
  <pivotFields count="4">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3">
    <i>
      <x/>
    </i>
    <i>
      <x v="1"/>
    </i>
    <i t="grand">
      <x/>
    </i>
  </rowItems>
  <colFields count="1">
    <field x="-2"/>
  </colFields>
  <colItems count="2">
    <i>
      <x/>
    </i>
    <i i="1">
      <x v="1"/>
    </i>
  </colItems>
  <dataFields count="2">
    <dataField name="Distinct Count of CustomerID" fld="1" subtotal="count" baseField="0" baseItem="0">
      <extLst>
        <ext xmlns:x15="http://schemas.microsoft.com/office/spreadsheetml/2010/11/main" uri="{FABC7310-3BB5-11E1-824E-6D434824019B}">
          <x15:dataField isCountDistinct="1"/>
        </ext>
      </extLst>
    </dataField>
    <dataField name="Count of CustomerID" fld="2" subtotal="count" baseField="0" baseItem="0" numFmtId="10">
      <extLst>
        <ext xmlns:x14="http://schemas.microsoft.com/office/spreadsheetml/2009/9/main" uri="{E15A36E0-9728-4e99-A89B-3F7291B0FE68}">
          <x14:dataField pivotShowAs="percentOfParentRow"/>
        </ext>
      </extLst>
    </dataField>
  </dataFields>
  <pivotHierarchies count="9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Total Quantity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IsReturned "/>
    <pivotHierarchy dragToData="1"/>
    <pivotHierarchy dragToData="1"/>
    <pivotHierarchy dragToData="1"/>
    <pivotHierarchy dragToData="1"/>
    <pivotHierarchy dragToData="1"/>
    <pivotHierarchy dragToData="1"/>
    <pivotHierarchy dragToData="1"/>
    <pivotHierarchy dragToData="1" caption="Gender C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OrderSales]"/>
        <x15:activeTabTopLevelEntity name="[DimOrders]"/>
        <x15:activeTabTopLevelEntity name="[DimCustomers]"/>
        <x15:activeTabTopLevelEntity name="[DimPeople]"/>
        <x15:activeTabTopLevelEntity name="[DimProducts]"/>
        <x15:activeTabTopLevelEntity name="[DimCustomer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19804E2-56F8-4AFF-B293-816411B5F421}" name="PT_Quantity" cacheId="8" applyNumberFormats="0" applyBorderFormats="0" applyFontFormats="0" applyPatternFormats="0" applyAlignmentFormats="0" applyWidthHeightFormats="1" dataCaption="Values" tag="707e35fc-b9c3-44b5-af35-1c8146b18162" updatedVersion="8" minRefreshableVersion="3" useAutoFormatting="1" subtotalHiddenItems="1" itemPrintTitles="1" createdVersion="8" indent="0" outline="1" outlineData="1" multipleFieldFilters="0">
  <location ref="I7:I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Quantity " fld="0" subtotal="count" baseField="0" baseItem="0"/>
  </dataFields>
  <pivotHierarchies count="9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Total Quantity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OrderSales]"/>
        <x15:activeTabTopLevelEntity name="[DimOrders]"/>
        <x15:activeTabTopLevelEntity name="[DimPeople]"/>
        <x15:activeTabTopLevelEntity name="[Dim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35F1A36-357D-4D3F-ABC4-55D763E5D738}" name="PT_Profit" cacheId="7" applyNumberFormats="0" applyBorderFormats="0" applyFontFormats="0" applyPatternFormats="0" applyAlignmentFormats="0" applyWidthHeightFormats="1" dataCaption="Values" tag="0e7b584d-db7f-458a-a2c8-d2f3c2a0f2d1" updatedVersion="8" minRefreshableVersion="3" useAutoFormatting="1" subtotalHiddenItems="1" rowGrandTotals="0" itemPrintTitles="1" createdVersion="8" indent="0" compact="0" compactData="0" multipleFieldFilters="0">
  <location ref="B7:C11" firstHeaderRow="1" firstDataRow="1" firstDataCol="1"/>
  <pivotFields count="2">
    <pivotField dataField="1" compact="0" outline="0" showAll="0" defaultSubtotal="0"/>
    <pivotField axis="axisRow" compact="0" allDrilled="1" outline="0" subtotalTop="0" showAll="0" dataSourceSort="1" defaultSubtotal="0" defaultAttributeDrillState="1">
      <items count="4">
        <item x="0"/>
        <item x="1"/>
        <item x="2"/>
        <item x="3"/>
      </items>
    </pivotField>
  </pivotFields>
  <rowFields count="1">
    <field x="1"/>
  </rowFields>
  <rowItems count="4">
    <i>
      <x/>
    </i>
    <i>
      <x v="1"/>
    </i>
    <i>
      <x v="2"/>
    </i>
    <i>
      <x v="3"/>
    </i>
  </rowItems>
  <colItems count="1">
    <i/>
  </colItems>
  <dataFields count="1">
    <dataField name="Total Profit " fld="0" subtotal="count" baseField="0" baseItem="0" numFmtId="164"/>
  </dataFields>
  <formats count="1">
    <format dxfId="2">
      <pivotArea outline="0" collapsedLevelsAreSubtotals="1" fieldPosition="0"/>
    </format>
  </formats>
  <pivotHierarchies count="9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otal Profit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OrderSales]"/>
        <x15:activeTabTopLevelEntity name="[DimOrders]"/>
        <x15:activeTabTopLevelEntity name="[DimPeople]"/>
        <x15:activeTabTopLevelEntity name="[Dim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65093FB-BB90-4CEE-9C95-846F8D05C93E}" name="PT_TopBottom_Profit" cacheId="12" applyNumberFormats="0" applyBorderFormats="0" applyFontFormats="0" applyPatternFormats="0" applyAlignmentFormats="0" applyWidthHeightFormats="1" dataCaption="Values" tag="41079f75-a83a-432e-9123-e8770225afc7" updatedVersion="8" minRefreshableVersion="3" useAutoFormatting="1" subtotalHiddenItems="1" rowGrandTotals="0" itemPrintTitles="1" createdVersion="8" indent="0" outline="1" outlineData="1" multipleFieldFilters="0" chartFormat="6">
  <location ref="BO7:BP24" firstHeaderRow="1" firstDataRow="1" firstDataCol="1"/>
  <pivotFields count="3">
    <pivotField axis="axisRow" allDrilled="1" subtotalTop="0" showAll="0" sortType="de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7">
    <i>
      <x v="6"/>
    </i>
    <i>
      <x v="13"/>
    </i>
    <i>
      <x/>
    </i>
    <i>
      <x v="12"/>
    </i>
    <i>
      <x v="3"/>
    </i>
    <i>
      <x v="5"/>
    </i>
    <i>
      <x v="14"/>
    </i>
    <i>
      <x v="1"/>
    </i>
    <i>
      <x v="9"/>
    </i>
    <i>
      <x v="7"/>
    </i>
    <i>
      <x v="2"/>
    </i>
    <i>
      <x v="10"/>
    </i>
    <i>
      <x v="11"/>
    </i>
    <i>
      <x v="8"/>
    </i>
    <i>
      <x v="15"/>
    </i>
    <i>
      <x v="4"/>
    </i>
    <i>
      <x v="16"/>
    </i>
  </rowItems>
  <colItems count="1">
    <i/>
  </colItems>
  <dataFields count="1">
    <dataField fld="1" subtotal="count" baseField="0" baseItem="0" numFmtId="167"/>
  </dataFields>
  <pivotHierarchies count="9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Products]"/>
        <x15:activeTabTopLevelEntity name="[FactOrderSales]"/>
        <x15:activeTabTopLevelEntity name="[DimOrders]"/>
        <x15:activeTabTopLevelEntity name="[Dim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12B63AA-C869-451B-87D6-017157273020}" name="PT_MonthlySales" cacheId="6" applyNumberFormats="0" applyBorderFormats="0" applyFontFormats="0" applyPatternFormats="0" applyAlignmentFormats="0" applyWidthHeightFormats="1" dataCaption="Values" tag="0ee6a27e-4c82-49e5-a0e8-fde75d665c8d" updatedVersion="8" minRefreshableVersion="3" useAutoFormatting="1" subtotalHiddenItems="1" rowGrandTotals="0" itemPrintTitles="1" createdVersion="8" indent="0" compact="0" compactData="0" multipleFieldFilters="0" chartFormat="11">
  <location ref="AH7:AJ55" firstHeaderRow="1" firstDataRow="1" firstDataCol="2"/>
  <pivotFields count="5">
    <pivotField compact="0" allDrilled="1" outline="0" subtotalTop="0" showAll="0" sortType="ascending" defaultSubtotal="0" defaultAttributeDrillState="1">
      <items count="1237">
        <item x="0"/>
        <item x="1"/>
        <item x="2"/>
        <item x="3"/>
        <item x="4"/>
        <item x="5"/>
        <item x="6"/>
        <item x="7"/>
        <item x="8"/>
        <item x="9"/>
        <item x="10"/>
        <item x="11"/>
        <item x="12"/>
        <item x="13"/>
        <item x="14"/>
        <item x="15"/>
        <item x="16"/>
        <item x="17"/>
        <item x="18"/>
        <item x="19"/>
        <item x="20"/>
        <item x="21"/>
        <item x="84"/>
        <item x="85"/>
        <item x="86"/>
        <item x="87"/>
        <item x="88"/>
        <item x="89"/>
        <item x="90"/>
        <item x="91"/>
        <item x="92"/>
        <item x="93"/>
        <item x="94"/>
        <item x="95"/>
        <item x="96"/>
        <item x="97"/>
        <item x="98"/>
        <item x="99"/>
        <item x="100"/>
        <item x="101"/>
        <item x="102"/>
        <item x="103"/>
        <item x="165"/>
        <item x="166"/>
        <item x="167"/>
        <item x="168"/>
        <item x="169"/>
        <item x="170"/>
        <item x="171"/>
        <item x="172"/>
        <item x="173"/>
        <item x="174"/>
        <item x="175"/>
        <item x="176"/>
        <item x="177"/>
        <item x="178"/>
        <item x="179"/>
        <item x="180"/>
        <item x="181"/>
        <item x="182"/>
        <item x="183"/>
        <item x="184"/>
        <item x="185"/>
        <item x="186"/>
        <item x="187"/>
        <item x="188"/>
        <item x="271"/>
        <item x="272"/>
        <item x="273"/>
        <item x="274"/>
        <item x="275"/>
        <item x="276"/>
        <item x="277"/>
        <item x="278"/>
        <item x="279"/>
        <item x="280"/>
        <item x="281"/>
        <item x="282"/>
        <item x="283"/>
        <item x="284"/>
        <item x="285"/>
        <item x="286"/>
        <item x="287"/>
        <item x="288"/>
        <item x="289"/>
        <item x="290"/>
        <item x="291"/>
        <item x="292"/>
        <item x="293"/>
        <item x="294"/>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84"/>
        <item x="485"/>
        <item x="486"/>
        <item x="487"/>
        <item x="488"/>
        <item x="489"/>
        <item x="490"/>
        <item x="491"/>
        <item x="492"/>
        <item x="493"/>
        <item x="494"/>
        <item x="495"/>
        <item x="496"/>
        <item x="497"/>
        <item x="498"/>
        <item x="499"/>
        <item x="500"/>
        <item x="501"/>
        <item x="502"/>
        <item x="503"/>
        <item x="504"/>
        <item x="505"/>
        <item x="506"/>
        <item x="507"/>
        <item x="508"/>
        <item x="584"/>
        <item x="585"/>
        <item x="586"/>
        <item x="587"/>
        <item x="588"/>
        <item x="589"/>
        <item x="590"/>
        <item x="591"/>
        <item x="592"/>
        <item x="593"/>
        <item x="594"/>
        <item x="595"/>
        <item x="596"/>
        <item x="597"/>
        <item x="598"/>
        <item x="599"/>
        <item x="600"/>
        <item x="601"/>
        <item x="602"/>
        <item x="603"/>
        <item x="604"/>
        <item x="605"/>
        <item x="606"/>
        <item x="607"/>
        <item x="686"/>
        <item x="687"/>
        <item x="688"/>
        <item x="689"/>
        <item x="690"/>
        <item x="691"/>
        <item x="692"/>
        <item x="693"/>
        <item x="694"/>
        <item x="695"/>
        <item x="696"/>
        <item x="697"/>
        <item x="698"/>
        <item x="699"/>
        <item x="700"/>
        <item x="701"/>
        <item x="702"/>
        <item x="703"/>
        <item x="704"/>
        <item x="705"/>
        <item x="706"/>
        <item x="707"/>
        <item x="708"/>
        <item x="709"/>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22"/>
        <item x="23"/>
        <item x="24"/>
        <item x="25"/>
        <item x="26"/>
        <item x="27"/>
        <item x="28"/>
        <item x="29"/>
        <item x="30"/>
        <item x="31"/>
        <item x="32"/>
        <item x="33"/>
        <item x="34"/>
        <item x="35"/>
        <item x="36"/>
        <item x="37"/>
        <item x="38"/>
        <item x="39"/>
        <item x="104"/>
        <item x="105"/>
        <item x="106"/>
        <item x="107"/>
        <item x="108"/>
        <item x="109"/>
        <item x="110"/>
        <item x="111"/>
        <item x="112"/>
        <item x="113"/>
        <item x="114"/>
        <item x="115"/>
        <item x="116"/>
        <item x="117"/>
        <item x="118"/>
        <item x="119"/>
        <item x="120"/>
        <item x="189"/>
        <item x="190"/>
        <item x="191"/>
        <item x="192"/>
        <item x="193"/>
        <item x="194"/>
        <item x="195"/>
        <item x="196"/>
        <item x="197"/>
        <item x="198"/>
        <item x="199"/>
        <item x="200"/>
        <item x="201"/>
        <item x="202"/>
        <item x="203"/>
        <item x="204"/>
        <item x="205"/>
        <item x="206"/>
        <item x="207"/>
        <item x="208"/>
        <item x="209"/>
        <item x="210"/>
        <item x="211"/>
        <item x="212"/>
        <item x="213"/>
        <item x="214"/>
        <item x="295"/>
        <item x="296"/>
        <item x="297"/>
        <item x="298"/>
        <item x="299"/>
        <item x="300"/>
        <item x="301"/>
        <item x="302"/>
        <item x="303"/>
        <item x="304"/>
        <item x="305"/>
        <item x="306"/>
        <item x="307"/>
        <item x="308"/>
        <item x="309"/>
        <item x="310"/>
        <item x="311"/>
        <item x="312"/>
        <item x="313"/>
        <item x="314"/>
        <item x="315"/>
        <item x="316"/>
        <item x="317"/>
        <item x="318"/>
        <item x="319"/>
        <item x="401"/>
        <item x="402"/>
        <item x="403"/>
        <item x="404"/>
        <item x="405"/>
        <item x="406"/>
        <item x="407"/>
        <item x="408"/>
        <item x="409"/>
        <item x="410"/>
        <item x="411"/>
        <item x="412"/>
        <item x="413"/>
        <item x="414"/>
        <item x="415"/>
        <item x="416"/>
        <item x="417"/>
        <item x="418"/>
        <item x="419"/>
        <item x="420"/>
        <item x="421"/>
        <item x="422"/>
        <item x="423"/>
        <item x="424"/>
        <item x="425"/>
        <item x="426"/>
        <item x="427"/>
        <item x="509"/>
        <item x="510"/>
        <item x="511"/>
        <item x="512"/>
        <item x="513"/>
        <item x="514"/>
        <item x="515"/>
        <item x="516"/>
        <item x="517"/>
        <item x="518"/>
        <item x="519"/>
        <item x="520"/>
        <item x="521"/>
        <item x="522"/>
        <item x="523"/>
        <item x="524"/>
        <item x="525"/>
        <item x="526"/>
        <item x="527"/>
        <item x="528"/>
        <item x="529"/>
        <item x="530"/>
        <item x="608"/>
        <item x="609"/>
        <item x="610"/>
        <item x="611"/>
        <item x="612"/>
        <item x="613"/>
        <item x="614"/>
        <item x="615"/>
        <item x="616"/>
        <item x="617"/>
        <item x="618"/>
        <item x="619"/>
        <item x="620"/>
        <item x="621"/>
        <item x="622"/>
        <item x="623"/>
        <item x="624"/>
        <item x="625"/>
        <item x="626"/>
        <item x="627"/>
        <item x="628"/>
        <item x="629"/>
        <item x="630"/>
        <item x="631"/>
        <item x="710"/>
        <item x="711"/>
        <item x="712"/>
        <item x="713"/>
        <item x="714"/>
        <item x="715"/>
        <item x="716"/>
        <item x="717"/>
        <item x="718"/>
        <item x="719"/>
        <item x="720"/>
        <item x="721"/>
        <item x="722"/>
        <item x="723"/>
        <item x="724"/>
        <item x="725"/>
        <item x="726"/>
        <item x="727"/>
        <item x="728"/>
        <item x="729"/>
        <item x="730"/>
        <item x="731"/>
        <item x="815"/>
        <item x="816"/>
        <item x="817"/>
        <item x="818"/>
        <item x="819"/>
        <item x="820"/>
        <item x="821"/>
        <item x="822"/>
        <item x="823"/>
        <item x="824"/>
        <item x="825"/>
        <item x="826"/>
        <item x="827"/>
        <item x="828"/>
        <item x="829"/>
        <item x="830"/>
        <item x="831"/>
        <item x="832"/>
        <item x="833"/>
        <item x="834"/>
        <item x="835"/>
        <item x="836"/>
        <item x="837"/>
        <item x="838"/>
        <item x="839"/>
        <item x="925"/>
        <item x="926"/>
        <item x="927"/>
        <item x="928"/>
        <item x="929"/>
        <item x="930"/>
        <item x="931"/>
        <item x="932"/>
        <item x="933"/>
        <item x="934"/>
        <item x="935"/>
        <item x="936"/>
        <item x="937"/>
        <item x="938"/>
        <item x="939"/>
        <item x="940"/>
        <item x="941"/>
        <item x="942"/>
        <item x="943"/>
        <item x="944"/>
        <item x="945"/>
        <item x="946"/>
        <item x="947"/>
        <item x="948"/>
        <item x="949"/>
        <item x="950"/>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40"/>
        <item x="41"/>
        <item x="42"/>
        <item x="43"/>
        <item x="44"/>
        <item x="45"/>
        <item x="46"/>
        <item x="47"/>
        <item x="48"/>
        <item x="49"/>
        <item x="50"/>
        <item x="51"/>
        <item x="52"/>
        <item x="53"/>
        <item x="54"/>
        <item x="55"/>
        <item x="56"/>
        <item x="57"/>
        <item x="58"/>
        <item x="59"/>
        <item x="60"/>
        <item x="121"/>
        <item x="122"/>
        <item x="123"/>
        <item x="124"/>
        <item x="125"/>
        <item x="126"/>
        <item x="127"/>
        <item x="128"/>
        <item x="129"/>
        <item x="130"/>
        <item x="131"/>
        <item x="132"/>
        <item x="133"/>
        <item x="134"/>
        <item x="135"/>
        <item x="136"/>
        <item x="137"/>
        <item x="138"/>
        <item x="139"/>
        <item x="140"/>
        <item x="141"/>
        <item x="142"/>
        <item x="143"/>
        <item x="14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320"/>
        <item x="321"/>
        <item x="322"/>
        <item x="323"/>
        <item x="324"/>
        <item x="325"/>
        <item x="326"/>
        <item x="327"/>
        <item x="328"/>
        <item x="329"/>
        <item x="330"/>
        <item x="331"/>
        <item x="332"/>
        <item x="333"/>
        <item x="334"/>
        <item x="335"/>
        <item x="336"/>
        <item x="337"/>
        <item x="338"/>
        <item x="339"/>
        <item x="340"/>
        <item x="341"/>
        <item x="342"/>
        <item x="343"/>
        <item x="344"/>
        <item x="345"/>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531"/>
        <item x="532"/>
        <item x="533"/>
        <item x="534"/>
        <item x="535"/>
        <item x="536"/>
        <item x="537"/>
        <item x="538"/>
        <item x="539"/>
        <item x="540"/>
        <item x="541"/>
        <item x="542"/>
        <item x="543"/>
        <item x="544"/>
        <item x="545"/>
        <item x="546"/>
        <item x="547"/>
        <item x="548"/>
        <item x="549"/>
        <item x="550"/>
        <item x="551"/>
        <item x="552"/>
        <item x="553"/>
        <item x="554"/>
        <item x="555"/>
        <item x="556"/>
        <item x="557"/>
        <item x="632"/>
        <item x="633"/>
        <item x="634"/>
        <item x="635"/>
        <item x="636"/>
        <item x="637"/>
        <item x="638"/>
        <item x="639"/>
        <item x="640"/>
        <item x="641"/>
        <item x="642"/>
        <item x="643"/>
        <item x="644"/>
        <item x="645"/>
        <item x="646"/>
        <item x="647"/>
        <item x="648"/>
        <item x="649"/>
        <item x="650"/>
        <item x="651"/>
        <item x="652"/>
        <item x="653"/>
        <item x="654"/>
        <item x="655"/>
        <item x="656"/>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951"/>
        <item x="952"/>
        <item x="953"/>
        <item x="954"/>
        <item x="955"/>
        <item x="956"/>
        <item x="957"/>
        <item x="958"/>
        <item x="959"/>
        <item x="960"/>
        <item x="961"/>
        <item x="962"/>
        <item x="963"/>
        <item x="964"/>
        <item x="965"/>
        <item x="966"/>
        <item x="967"/>
        <item x="968"/>
        <item x="969"/>
        <item x="970"/>
        <item x="971"/>
        <item x="972"/>
        <item x="973"/>
        <item x="974"/>
        <item x="975"/>
        <item x="976"/>
        <item x="977"/>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61"/>
        <item x="62"/>
        <item x="63"/>
        <item x="64"/>
        <item x="65"/>
        <item x="66"/>
        <item x="67"/>
        <item x="68"/>
        <item x="69"/>
        <item x="70"/>
        <item x="71"/>
        <item x="72"/>
        <item x="73"/>
        <item x="74"/>
        <item x="75"/>
        <item x="76"/>
        <item x="77"/>
        <item x="78"/>
        <item x="79"/>
        <item x="80"/>
        <item x="81"/>
        <item x="82"/>
        <item x="83"/>
        <item x="145"/>
        <item x="146"/>
        <item x="147"/>
        <item x="148"/>
        <item x="149"/>
        <item x="150"/>
        <item x="151"/>
        <item x="152"/>
        <item x="153"/>
        <item x="154"/>
        <item x="155"/>
        <item x="156"/>
        <item x="157"/>
        <item x="158"/>
        <item x="159"/>
        <item x="160"/>
        <item x="161"/>
        <item x="162"/>
        <item x="163"/>
        <item x="164"/>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346"/>
        <item x="347"/>
        <item x="348"/>
        <item x="349"/>
        <item x="350"/>
        <item x="351"/>
        <item x="352"/>
        <item x="353"/>
        <item x="354"/>
        <item x="355"/>
        <item x="356"/>
        <item x="357"/>
        <item x="358"/>
        <item x="359"/>
        <item x="360"/>
        <item x="361"/>
        <item x="362"/>
        <item x="363"/>
        <item x="364"/>
        <item x="365"/>
        <item x="366"/>
        <item x="367"/>
        <item x="368"/>
        <item x="369"/>
        <item x="370"/>
        <item x="371"/>
        <item x="372"/>
        <item x="457"/>
        <item x="458"/>
        <item x="459"/>
        <item x="460"/>
        <item x="461"/>
        <item x="462"/>
        <item x="463"/>
        <item x="464"/>
        <item x="465"/>
        <item x="466"/>
        <item x="467"/>
        <item x="468"/>
        <item x="469"/>
        <item x="470"/>
        <item x="471"/>
        <item x="472"/>
        <item x="473"/>
        <item x="474"/>
        <item x="475"/>
        <item x="476"/>
        <item x="477"/>
        <item x="478"/>
        <item x="479"/>
        <item x="480"/>
        <item x="481"/>
        <item x="482"/>
        <item x="483"/>
        <item x="558"/>
        <item x="559"/>
        <item x="560"/>
        <item x="561"/>
        <item x="562"/>
        <item x="563"/>
        <item x="564"/>
        <item x="565"/>
        <item x="566"/>
        <item x="567"/>
        <item x="568"/>
        <item x="569"/>
        <item x="570"/>
        <item x="571"/>
        <item x="572"/>
        <item x="573"/>
        <item x="574"/>
        <item x="575"/>
        <item x="576"/>
        <item x="577"/>
        <item x="578"/>
        <item x="579"/>
        <item x="580"/>
        <item x="581"/>
        <item x="582"/>
        <item x="583"/>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760"/>
        <item x="761"/>
        <item x="762"/>
        <item x="763"/>
        <item x="764"/>
        <item x="765"/>
        <item x="766"/>
        <item x="767"/>
        <item x="768"/>
        <item x="769"/>
        <item x="770"/>
        <item x="771"/>
        <item x="772"/>
        <item x="773"/>
        <item x="774"/>
        <item x="775"/>
        <item x="776"/>
        <item x="777"/>
        <item x="778"/>
        <item x="779"/>
        <item x="780"/>
        <item x="781"/>
        <item x="782"/>
        <item x="783"/>
        <item x="784"/>
        <item x="785"/>
        <item x="786"/>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extLst>
        <ext xmlns:x14="http://schemas.microsoft.com/office/spreadsheetml/2009/9/main" uri="{2946ED86-A175-432a-8AC1-64E0C546D7DE}">
          <x14:pivotField fillDownLabels="1"/>
        </ext>
      </extLst>
    </pivotField>
    <pivotField axis="axisRow" compact="0" allDrilled="1" outline="0" subtotalTop="0" showAll="0" dataSourceSort="1" defaultSubtotal="0">
      <items count="12">
        <item x="0" e="0"/>
        <item x="1" e="0"/>
        <item x="2" e="0"/>
        <item x="3" e="0"/>
        <item x="4" e="0"/>
        <item x="5" e="0"/>
        <item x="6" e="0"/>
        <item x="7" e="0"/>
        <item x="8" e="0"/>
        <item x="9" e="0"/>
        <item x="10" e="0"/>
        <item x="11" e="0"/>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Row" compact="0" allDrilled="1" outline="0" subtotalTop="0" showAll="0" sortType="descending" defaultSubtotal="0" defaultAttributeDrillState="1">
      <items count="4">
        <item x="3"/>
        <item x="2"/>
        <item x="1"/>
        <item x="0"/>
      </items>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2">
    <field x="3"/>
    <field x="1"/>
  </rowFields>
  <rowItems count="48">
    <i>
      <x/>
      <x/>
    </i>
    <i r="1">
      <x v="1"/>
    </i>
    <i r="1">
      <x v="2"/>
    </i>
    <i r="1">
      <x v="3"/>
    </i>
    <i r="1">
      <x v="4"/>
    </i>
    <i r="1">
      <x v="5"/>
    </i>
    <i r="1">
      <x v="6"/>
    </i>
    <i r="1">
      <x v="7"/>
    </i>
    <i r="1">
      <x v="8"/>
    </i>
    <i r="1">
      <x v="9"/>
    </i>
    <i r="1">
      <x v="10"/>
    </i>
    <i r="1">
      <x v="11"/>
    </i>
    <i>
      <x v="1"/>
      <x/>
    </i>
    <i r="1">
      <x v="1"/>
    </i>
    <i r="1">
      <x v="2"/>
    </i>
    <i r="1">
      <x v="3"/>
    </i>
    <i r="1">
      <x v="4"/>
    </i>
    <i r="1">
      <x v="5"/>
    </i>
    <i r="1">
      <x v="6"/>
    </i>
    <i r="1">
      <x v="7"/>
    </i>
    <i r="1">
      <x v="8"/>
    </i>
    <i r="1">
      <x v="9"/>
    </i>
    <i r="1">
      <x v="10"/>
    </i>
    <i r="1">
      <x v="11"/>
    </i>
    <i>
      <x v="2"/>
      <x/>
    </i>
    <i r="1">
      <x v="1"/>
    </i>
    <i r="1">
      <x v="2"/>
    </i>
    <i r="1">
      <x v="3"/>
    </i>
    <i r="1">
      <x v="4"/>
    </i>
    <i r="1">
      <x v="5"/>
    </i>
    <i r="1">
      <x v="6"/>
    </i>
    <i r="1">
      <x v="7"/>
    </i>
    <i r="1">
      <x v="8"/>
    </i>
    <i r="1">
      <x v="9"/>
    </i>
    <i r="1">
      <x v="10"/>
    </i>
    <i r="1">
      <x v="11"/>
    </i>
    <i>
      <x v="3"/>
      <x/>
    </i>
    <i r="1">
      <x v="1"/>
    </i>
    <i r="1">
      <x v="2"/>
    </i>
    <i r="1">
      <x v="3"/>
    </i>
    <i r="1">
      <x v="4"/>
    </i>
    <i r="1">
      <x v="5"/>
    </i>
    <i r="1">
      <x v="6"/>
    </i>
    <i r="1">
      <x v="7"/>
    </i>
    <i r="1">
      <x v="8"/>
    </i>
    <i r="1">
      <x v="9"/>
    </i>
    <i r="1">
      <x v="10"/>
    </i>
    <i r="1">
      <x v="11"/>
    </i>
  </rowItems>
  <colItems count="1">
    <i/>
  </colItems>
  <dataFields count="1">
    <dataField fld="2" subtotal="count" baseField="0" baseItem="0" numFmtId="166"/>
  </dataFields>
  <chartFormats count="1">
    <chartFormat chart="5" format="2" series="1">
      <pivotArea type="data" outline="0" fieldPosition="0">
        <references count="1">
          <reference field="4294967294" count="1" selected="0">
            <x v="0"/>
          </reference>
        </references>
      </pivotArea>
    </chartFormat>
  </chartFormats>
  <pivotHierarchies count="9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Order.Month"/>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0"/>
    <rowHierarchyUsage hierarchyUsage="30"/>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DimOrders]"/>
        <x15:activeTabTopLevelEntity name="[FactOrder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C4651A0-66EC-48BC-AA62-CC36B8DE2D8D}" name="PT_SalesProfit_Breakdown" cacheId="0" applyNumberFormats="0" applyBorderFormats="0" applyFontFormats="0" applyPatternFormats="0" applyAlignmentFormats="0" applyWidthHeightFormats="1" dataCaption="Values" tag="a67e132f-a985-4e72-a0ea-b6fc18a7061f" updatedVersion="8" minRefreshableVersion="3" useAutoFormatting="1" subtotalHiddenItems="1" rowGrandTotals="0" itemPrintTitles="1" createdVersion="8" indent="0" compact="0" compactData="0" multipleFieldFilters="0" chartFormat="11">
  <location ref="AX7:BA55" firstHeaderRow="0" firstDataRow="1" firstDataCol="2"/>
  <pivotFields count="5">
    <pivotField compact="0" allDrilled="1" outline="0" subtotalTop="0" showAll="0" sortType="ascending" defaultSubtotal="0" defaultAttributeDrillState="1">
      <items count="1237">
        <item x="0"/>
        <item x="1"/>
        <item x="2"/>
        <item x="3"/>
        <item x="4"/>
        <item x="5"/>
        <item x="6"/>
        <item x="7"/>
        <item x="8"/>
        <item x="9"/>
        <item x="10"/>
        <item x="11"/>
        <item x="12"/>
        <item x="13"/>
        <item x="14"/>
        <item x="15"/>
        <item x="16"/>
        <item x="17"/>
        <item x="18"/>
        <item x="19"/>
        <item x="20"/>
        <item x="21"/>
        <item x="84"/>
        <item x="85"/>
        <item x="86"/>
        <item x="87"/>
        <item x="88"/>
        <item x="89"/>
        <item x="90"/>
        <item x="91"/>
        <item x="92"/>
        <item x="93"/>
        <item x="94"/>
        <item x="95"/>
        <item x="96"/>
        <item x="97"/>
        <item x="98"/>
        <item x="99"/>
        <item x="100"/>
        <item x="101"/>
        <item x="102"/>
        <item x="103"/>
        <item x="165"/>
        <item x="166"/>
        <item x="167"/>
        <item x="168"/>
        <item x="169"/>
        <item x="170"/>
        <item x="171"/>
        <item x="172"/>
        <item x="173"/>
        <item x="174"/>
        <item x="175"/>
        <item x="176"/>
        <item x="177"/>
        <item x="178"/>
        <item x="179"/>
        <item x="180"/>
        <item x="181"/>
        <item x="182"/>
        <item x="183"/>
        <item x="184"/>
        <item x="185"/>
        <item x="186"/>
        <item x="187"/>
        <item x="188"/>
        <item x="271"/>
        <item x="272"/>
        <item x="273"/>
        <item x="274"/>
        <item x="275"/>
        <item x="276"/>
        <item x="277"/>
        <item x="278"/>
        <item x="279"/>
        <item x="280"/>
        <item x="281"/>
        <item x="282"/>
        <item x="283"/>
        <item x="284"/>
        <item x="285"/>
        <item x="286"/>
        <item x="287"/>
        <item x="288"/>
        <item x="289"/>
        <item x="290"/>
        <item x="291"/>
        <item x="292"/>
        <item x="293"/>
        <item x="294"/>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84"/>
        <item x="485"/>
        <item x="486"/>
        <item x="487"/>
        <item x="488"/>
        <item x="489"/>
        <item x="490"/>
        <item x="491"/>
        <item x="492"/>
        <item x="493"/>
        <item x="494"/>
        <item x="495"/>
        <item x="496"/>
        <item x="497"/>
        <item x="498"/>
        <item x="499"/>
        <item x="500"/>
        <item x="501"/>
        <item x="502"/>
        <item x="503"/>
        <item x="504"/>
        <item x="505"/>
        <item x="506"/>
        <item x="507"/>
        <item x="508"/>
        <item x="584"/>
        <item x="585"/>
        <item x="586"/>
        <item x="587"/>
        <item x="588"/>
        <item x="589"/>
        <item x="590"/>
        <item x="591"/>
        <item x="592"/>
        <item x="593"/>
        <item x="594"/>
        <item x="595"/>
        <item x="596"/>
        <item x="597"/>
        <item x="598"/>
        <item x="599"/>
        <item x="600"/>
        <item x="601"/>
        <item x="602"/>
        <item x="603"/>
        <item x="604"/>
        <item x="605"/>
        <item x="606"/>
        <item x="607"/>
        <item x="686"/>
        <item x="687"/>
        <item x="688"/>
        <item x="689"/>
        <item x="690"/>
        <item x="691"/>
        <item x="692"/>
        <item x="693"/>
        <item x="694"/>
        <item x="695"/>
        <item x="696"/>
        <item x="697"/>
        <item x="698"/>
        <item x="699"/>
        <item x="700"/>
        <item x="701"/>
        <item x="702"/>
        <item x="703"/>
        <item x="704"/>
        <item x="705"/>
        <item x="706"/>
        <item x="707"/>
        <item x="708"/>
        <item x="709"/>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22"/>
        <item x="23"/>
        <item x="24"/>
        <item x="25"/>
        <item x="26"/>
        <item x="27"/>
        <item x="28"/>
        <item x="29"/>
        <item x="30"/>
        <item x="31"/>
        <item x="32"/>
        <item x="33"/>
        <item x="34"/>
        <item x="35"/>
        <item x="36"/>
        <item x="37"/>
        <item x="38"/>
        <item x="39"/>
        <item x="104"/>
        <item x="105"/>
        <item x="106"/>
        <item x="107"/>
        <item x="108"/>
        <item x="109"/>
        <item x="110"/>
        <item x="111"/>
        <item x="112"/>
        <item x="113"/>
        <item x="114"/>
        <item x="115"/>
        <item x="116"/>
        <item x="117"/>
        <item x="118"/>
        <item x="119"/>
        <item x="120"/>
        <item x="189"/>
        <item x="190"/>
        <item x="191"/>
        <item x="192"/>
        <item x="193"/>
        <item x="194"/>
        <item x="195"/>
        <item x="196"/>
        <item x="197"/>
        <item x="198"/>
        <item x="199"/>
        <item x="200"/>
        <item x="201"/>
        <item x="202"/>
        <item x="203"/>
        <item x="204"/>
        <item x="205"/>
        <item x="206"/>
        <item x="207"/>
        <item x="208"/>
        <item x="209"/>
        <item x="210"/>
        <item x="211"/>
        <item x="212"/>
        <item x="213"/>
        <item x="214"/>
        <item x="295"/>
        <item x="296"/>
        <item x="297"/>
        <item x="298"/>
        <item x="299"/>
        <item x="300"/>
        <item x="301"/>
        <item x="302"/>
        <item x="303"/>
        <item x="304"/>
        <item x="305"/>
        <item x="306"/>
        <item x="307"/>
        <item x="308"/>
        <item x="309"/>
        <item x="310"/>
        <item x="311"/>
        <item x="312"/>
        <item x="313"/>
        <item x="314"/>
        <item x="315"/>
        <item x="316"/>
        <item x="317"/>
        <item x="318"/>
        <item x="319"/>
        <item x="401"/>
        <item x="402"/>
        <item x="403"/>
        <item x="404"/>
        <item x="405"/>
        <item x="406"/>
        <item x="407"/>
        <item x="408"/>
        <item x="409"/>
        <item x="410"/>
        <item x="411"/>
        <item x="412"/>
        <item x="413"/>
        <item x="414"/>
        <item x="415"/>
        <item x="416"/>
        <item x="417"/>
        <item x="418"/>
        <item x="419"/>
        <item x="420"/>
        <item x="421"/>
        <item x="422"/>
        <item x="423"/>
        <item x="424"/>
        <item x="425"/>
        <item x="426"/>
        <item x="427"/>
        <item x="509"/>
        <item x="510"/>
        <item x="511"/>
        <item x="512"/>
        <item x="513"/>
        <item x="514"/>
        <item x="515"/>
        <item x="516"/>
        <item x="517"/>
        <item x="518"/>
        <item x="519"/>
        <item x="520"/>
        <item x="521"/>
        <item x="522"/>
        <item x="523"/>
        <item x="524"/>
        <item x="525"/>
        <item x="526"/>
        <item x="527"/>
        <item x="528"/>
        <item x="529"/>
        <item x="530"/>
        <item x="608"/>
        <item x="609"/>
        <item x="610"/>
        <item x="611"/>
        <item x="612"/>
        <item x="613"/>
        <item x="614"/>
        <item x="615"/>
        <item x="616"/>
        <item x="617"/>
        <item x="618"/>
        <item x="619"/>
        <item x="620"/>
        <item x="621"/>
        <item x="622"/>
        <item x="623"/>
        <item x="624"/>
        <item x="625"/>
        <item x="626"/>
        <item x="627"/>
        <item x="628"/>
        <item x="629"/>
        <item x="630"/>
        <item x="631"/>
        <item x="710"/>
        <item x="711"/>
        <item x="712"/>
        <item x="713"/>
        <item x="714"/>
        <item x="715"/>
        <item x="716"/>
        <item x="717"/>
        <item x="718"/>
        <item x="719"/>
        <item x="720"/>
        <item x="721"/>
        <item x="722"/>
        <item x="723"/>
        <item x="724"/>
        <item x="725"/>
        <item x="726"/>
        <item x="727"/>
        <item x="728"/>
        <item x="729"/>
        <item x="730"/>
        <item x="731"/>
        <item x="815"/>
        <item x="816"/>
        <item x="817"/>
        <item x="818"/>
        <item x="819"/>
        <item x="820"/>
        <item x="821"/>
        <item x="822"/>
        <item x="823"/>
        <item x="824"/>
        <item x="825"/>
        <item x="826"/>
        <item x="827"/>
        <item x="828"/>
        <item x="829"/>
        <item x="830"/>
        <item x="831"/>
        <item x="832"/>
        <item x="833"/>
        <item x="834"/>
        <item x="835"/>
        <item x="836"/>
        <item x="837"/>
        <item x="838"/>
        <item x="839"/>
        <item x="925"/>
        <item x="926"/>
        <item x="927"/>
        <item x="928"/>
        <item x="929"/>
        <item x="930"/>
        <item x="931"/>
        <item x="932"/>
        <item x="933"/>
        <item x="934"/>
        <item x="935"/>
        <item x="936"/>
        <item x="937"/>
        <item x="938"/>
        <item x="939"/>
        <item x="940"/>
        <item x="941"/>
        <item x="942"/>
        <item x="943"/>
        <item x="944"/>
        <item x="945"/>
        <item x="946"/>
        <item x="947"/>
        <item x="948"/>
        <item x="949"/>
        <item x="950"/>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40"/>
        <item x="41"/>
        <item x="42"/>
        <item x="43"/>
        <item x="44"/>
        <item x="45"/>
        <item x="46"/>
        <item x="47"/>
        <item x="48"/>
        <item x="49"/>
        <item x="50"/>
        <item x="51"/>
        <item x="52"/>
        <item x="53"/>
        <item x="54"/>
        <item x="55"/>
        <item x="56"/>
        <item x="57"/>
        <item x="58"/>
        <item x="59"/>
        <item x="60"/>
        <item x="121"/>
        <item x="122"/>
        <item x="123"/>
        <item x="124"/>
        <item x="125"/>
        <item x="126"/>
        <item x="127"/>
        <item x="128"/>
        <item x="129"/>
        <item x="130"/>
        <item x="131"/>
        <item x="132"/>
        <item x="133"/>
        <item x="134"/>
        <item x="135"/>
        <item x="136"/>
        <item x="137"/>
        <item x="138"/>
        <item x="139"/>
        <item x="140"/>
        <item x="141"/>
        <item x="142"/>
        <item x="143"/>
        <item x="14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320"/>
        <item x="321"/>
        <item x="322"/>
        <item x="323"/>
        <item x="324"/>
        <item x="325"/>
        <item x="326"/>
        <item x="327"/>
        <item x="328"/>
        <item x="329"/>
        <item x="330"/>
        <item x="331"/>
        <item x="332"/>
        <item x="333"/>
        <item x="334"/>
        <item x="335"/>
        <item x="336"/>
        <item x="337"/>
        <item x="338"/>
        <item x="339"/>
        <item x="340"/>
        <item x="341"/>
        <item x="342"/>
        <item x="343"/>
        <item x="344"/>
        <item x="345"/>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531"/>
        <item x="532"/>
        <item x="533"/>
        <item x="534"/>
        <item x="535"/>
        <item x="536"/>
        <item x="537"/>
        <item x="538"/>
        <item x="539"/>
        <item x="540"/>
        <item x="541"/>
        <item x="542"/>
        <item x="543"/>
        <item x="544"/>
        <item x="545"/>
        <item x="546"/>
        <item x="547"/>
        <item x="548"/>
        <item x="549"/>
        <item x="550"/>
        <item x="551"/>
        <item x="552"/>
        <item x="553"/>
        <item x="554"/>
        <item x="555"/>
        <item x="556"/>
        <item x="557"/>
        <item x="632"/>
        <item x="633"/>
        <item x="634"/>
        <item x="635"/>
        <item x="636"/>
        <item x="637"/>
        <item x="638"/>
        <item x="639"/>
        <item x="640"/>
        <item x="641"/>
        <item x="642"/>
        <item x="643"/>
        <item x="644"/>
        <item x="645"/>
        <item x="646"/>
        <item x="647"/>
        <item x="648"/>
        <item x="649"/>
        <item x="650"/>
        <item x="651"/>
        <item x="652"/>
        <item x="653"/>
        <item x="654"/>
        <item x="655"/>
        <item x="656"/>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951"/>
        <item x="952"/>
        <item x="953"/>
        <item x="954"/>
        <item x="955"/>
        <item x="956"/>
        <item x="957"/>
        <item x="958"/>
        <item x="959"/>
        <item x="960"/>
        <item x="961"/>
        <item x="962"/>
        <item x="963"/>
        <item x="964"/>
        <item x="965"/>
        <item x="966"/>
        <item x="967"/>
        <item x="968"/>
        <item x="969"/>
        <item x="970"/>
        <item x="971"/>
        <item x="972"/>
        <item x="973"/>
        <item x="974"/>
        <item x="975"/>
        <item x="976"/>
        <item x="977"/>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61"/>
        <item x="62"/>
        <item x="63"/>
        <item x="64"/>
        <item x="65"/>
        <item x="66"/>
        <item x="67"/>
        <item x="68"/>
        <item x="69"/>
        <item x="70"/>
        <item x="71"/>
        <item x="72"/>
        <item x="73"/>
        <item x="74"/>
        <item x="75"/>
        <item x="76"/>
        <item x="77"/>
        <item x="78"/>
        <item x="79"/>
        <item x="80"/>
        <item x="81"/>
        <item x="82"/>
        <item x="83"/>
        <item x="145"/>
        <item x="146"/>
        <item x="147"/>
        <item x="148"/>
        <item x="149"/>
        <item x="150"/>
        <item x="151"/>
        <item x="152"/>
        <item x="153"/>
        <item x="154"/>
        <item x="155"/>
        <item x="156"/>
        <item x="157"/>
        <item x="158"/>
        <item x="159"/>
        <item x="160"/>
        <item x="161"/>
        <item x="162"/>
        <item x="163"/>
        <item x="164"/>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346"/>
        <item x="347"/>
        <item x="348"/>
        <item x="349"/>
        <item x="350"/>
        <item x="351"/>
        <item x="352"/>
        <item x="353"/>
        <item x="354"/>
        <item x="355"/>
        <item x="356"/>
        <item x="357"/>
        <item x="358"/>
        <item x="359"/>
        <item x="360"/>
        <item x="361"/>
        <item x="362"/>
        <item x="363"/>
        <item x="364"/>
        <item x="365"/>
        <item x="366"/>
        <item x="367"/>
        <item x="368"/>
        <item x="369"/>
        <item x="370"/>
        <item x="371"/>
        <item x="372"/>
        <item x="457"/>
        <item x="458"/>
        <item x="459"/>
        <item x="460"/>
        <item x="461"/>
        <item x="462"/>
        <item x="463"/>
        <item x="464"/>
        <item x="465"/>
        <item x="466"/>
        <item x="467"/>
        <item x="468"/>
        <item x="469"/>
        <item x="470"/>
        <item x="471"/>
        <item x="472"/>
        <item x="473"/>
        <item x="474"/>
        <item x="475"/>
        <item x="476"/>
        <item x="477"/>
        <item x="478"/>
        <item x="479"/>
        <item x="480"/>
        <item x="481"/>
        <item x="482"/>
        <item x="483"/>
        <item x="558"/>
        <item x="559"/>
        <item x="560"/>
        <item x="561"/>
        <item x="562"/>
        <item x="563"/>
        <item x="564"/>
        <item x="565"/>
        <item x="566"/>
        <item x="567"/>
        <item x="568"/>
        <item x="569"/>
        <item x="570"/>
        <item x="571"/>
        <item x="572"/>
        <item x="573"/>
        <item x="574"/>
        <item x="575"/>
        <item x="576"/>
        <item x="577"/>
        <item x="578"/>
        <item x="579"/>
        <item x="580"/>
        <item x="581"/>
        <item x="582"/>
        <item x="583"/>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760"/>
        <item x="761"/>
        <item x="762"/>
        <item x="763"/>
        <item x="764"/>
        <item x="765"/>
        <item x="766"/>
        <item x="767"/>
        <item x="768"/>
        <item x="769"/>
        <item x="770"/>
        <item x="771"/>
        <item x="772"/>
        <item x="773"/>
        <item x="774"/>
        <item x="775"/>
        <item x="776"/>
        <item x="777"/>
        <item x="778"/>
        <item x="779"/>
        <item x="780"/>
        <item x="781"/>
        <item x="782"/>
        <item x="783"/>
        <item x="784"/>
        <item x="785"/>
        <item x="786"/>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extLst>
        <ext xmlns:x14="http://schemas.microsoft.com/office/spreadsheetml/2009/9/main" uri="{2946ED86-A175-432a-8AC1-64E0C546D7DE}">
          <x14:pivotField fillDownLabels="1"/>
        </ext>
      </extLst>
    </pivotField>
    <pivotField axis="axisRow" compact="0" allDrilled="1" outline="0" subtotalTop="0" showAll="0" dataSourceSort="1" defaultSubtotal="0">
      <items count="12">
        <item x="0" e="0"/>
        <item x="1" e="0"/>
        <item x="2" e="0"/>
        <item x="3" e="0"/>
        <item x="4" e="0"/>
        <item x="5" e="0"/>
        <item x="6" e="0"/>
        <item x="7" e="0"/>
        <item x="8" e="0"/>
        <item x="9" e="0"/>
        <item x="10" e="0"/>
        <item x="11" e="0"/>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Row" compact="0" allDrilled="1" outline="0" subtotalTop="0" showAll="0" sortType="descending" defaultSubtotal="0" defaultAttributeDrillState="1">
      <items count="4">
        <item x="3"/>
        <item x="2"/>
        <item x="1"/>
        <item x="0"/>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s>
  <rowFields count="2">
    <field x="3"/>
    <field x="1"/>
  </rowFields>
  <rowItems count="48">
    <i>
      <x/>
      <x/>
    </i>
    <i r="1">
      <x v="1"/>
    </i>
    <i r="1">
      <x v="2"/>
    </i>
    <i r="1">
      <x v="3"/>
    </i>
    <i r="1">
      <x v="4"/>
    </i>
    <i r="1">
      <x v="5"/>
    </i>
    <i r="1">
      <x v="6"/>
    </i>
    <i r="1">
      <x v="7"/>
    </i>
    <i r="1">
      <x v="8"/>
    </i>
    <i r="1">
      <x v="9"/>
    </i>
    <i r="1">
      <x v="10"/>
    </i>
    <i r="1">
      <x v="11"/>
    </i>
    <i>
      <x v="1"/>
      <x/>
    </i>
    <i r="1">
      <x v="1"/>
    </i>
    <i r="1">
      <x v="2"/>
    </i>
    <i r="1">
      <x v="3"/>
    </i>
    <i r="1">
      <x v="4"/>
    </i>
    <i r="1">
      <x v="5"/>
    </i>
    <i r="1">
      <x v="6"/>
    </i>
    <i r="1">
      <x v="7"/>
    </i>
    <i r="1">
      <x v="8"/>
    </i>
    <i r="1">
      <x v="9"/>
    </i>
    <i r="1">
      <x v="10"/>
    </i>
    <i r="1">
      <x v="11"/>
    </i>
    <i>
      <x v="2"/>
      <x/>
    </i>
    <i r="1">
      <x v="1"/>
    </i>
    <i r="1">
      <x v="2"/>
    </i>
    <i r="1">
      <x v="3"/>
    </i>
    <i r="1">
      <x v="4"/>
    </i>
    <i r="1">
      <x v="5"/>
    </i>
    <i r="1">
      <x v="6"/>
    </i>
    <i r="1">
      <x v="7"/>
    </i>
    <i r="1">
      <x v="8"/>
    </i>
    <i r="1">
      <x v="9"/>
    </i>
    <i r="1">
      <x v="10"/>
    </i>
    <i r="1">
      <x v="11"/>
    </i>
    <i>
      <x v="3"/>
      <x/>
    </i>
    <i r="1">
      <x v="1"/>
    </i>
    <i r="1">
      <x v="2"/>
    </i>
    <i r="1">
      <x v="3"/>
    </i>
    <i r="1">
      <x v="4"/>
    </i>
    <i r="1">
      <x v="5"/>
    </i>
    <i r="1">
      <x v="6"/>
    </i>
    <i r="1">
      <x v="7"/>
    </i>
    <i r="1">
      <x v="8"/>
    </i>
    <i r="1">
      <x v="9"/>
    </i>
    <i r="1">
      <x v="10"/>
    </i>
    <i r="1">
      <x v="11"/>
    </i>
  </rowItems>
  <colFields count="1">
    <field x="-2"/>
  </colFields>
  <colItems count="2">
    <i>
      <x/>
    </i>
    <i i="1">
      <x v="1"/>
    </i>
  </colItems>
  <dataFields count="2">
    <dataField fld="2" subtotal="count" baseField="0" baseItem="0" numFmtId="166"/>
    <dataField fld="4" subtotal="count" baseField="0" baseItem="0"/>
  </dataFields>
  <chartFormats count="1">
    <chartFormat chart="5" format="2" series="1">
      <pivotArea type="data" outline="0" fieldPosition="0">
        <references count="1">
          <reference field="4294967294" count="1" selected="0">
            <x v="0"/>
          </reference>
        </references>
      </pivotArea>
    </chartFormat>
  </chartFormats>
  <pivotHierarchies count="9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Order.Month"/>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0"/>
    <rowHierarchyUsage hierarchyUsage="3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DimOrders]"/>
        <x15:activeTabTopLevelEntity name="[FactOrder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9D8A3B2-1903-4C4C-BDBA-B49951C5D1C6}" name="PT_Segment" cacheId="14" applyNumberFormats="0" applyBorderFormats="0" applyFontFormats="0" applyPatternFormats="0" applyAlignmentFormats="0" applyWidthHeightFormats="1" dataCaption="Values" tag="41079f75-a83a-432e-9123-e8770225afc7" updatedVersion="8" minRefreshableVersion="3" useAutoFormatting="1" subtotalHiddenItems="1" itemPrintTitles="1" createdVersion="8" indent="0" outline="1" outlineData="1" multipleFieldFilters="0" chartFormat="19" rowHeaderCaption="Customer Segment">
  <location ref="BZ7:CA11"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egment Count" fld="1" subtotal="count" baseField="0" baseItem="0" numFmtId="165">
      <extLst>
        <ext xmlns:x14="http://schemas.microsoft.com/office/spreadsheetml/2009/9/main" uri="{E15A36E0-9728-4e99-A89B-3F7291B0FE68}">
          <x14:dataField pivotShowAs="percentOfParentRow"/>
        </ext>
      </extLst>
    </dataField>
  </dataFields>
  <chartFormats count="1">
    <chartFormat chart="18" format="2" series="1">
      <pivotArea type="data" outline="0" fieldPosition="0">
        <references count="1">
          <reference field="4294967294" count="1" selected="0">
            <x v="0"/>
          </reference>
        </references>
      </pivotArea>
    </chartFormat>
  </chartFormats>
  <pivotHierarchies count="9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egment Count"/>
  </pivotHierarchies>
  <pivotTableStyleInfo name="PivotStyleLight16" showRowHeaders="1" showColHeaders="1" showRowStripes="0" showColStripes="0" showLastColumn="1"/>
  <rowHierarchiesUsage count="1">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Products]"/>
        <x15:activeTabTopLevelEntity name="[FactOrderSales]"/>
        <x15:activeTabTopLevelEntity name="[DimOrders]"/>
        <x15:activeTabTopLevelEntity name="[Dim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B26130F-5403-4029-A298-B6CFE3FFBA14}" name="PT_ShipMode" cacheId="13" applyNumberFormats="0" applyBorderFormats="0" applyFontFormats="0" applyPatternFormats="0" applyAlignmentFormats="0" applyWidthHeightFormats="1" dataCaption="Values" tag="41079f75-a83a-432e-9123-e8770225afc7" updatedVersion="8" minRefreshableVersion="3" useAutoFormatting="1" subtotalHiddenItems="1" itemPrintTitles="1" createdVersion="8" indent="0" outline="1" outlineData="1" multipleFieldFilters="0" chartFormat="16" rowHeaderCaption="Ship Mode">
  <location ref="BV7:BW12"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Count of ShipMode" fld="0" subtotal="count" baseField="0" baseItem="0" numFmtId="165">
      <extLst>
        <ext xmlns:x14="http://schemas.microsoft.com/office/spreadsheetml/2009/9/main" uri="{E15A36E0-9728-4e99-A89B-3F7291B0FE68}">
          <x14:dataField pivotShowAs="percentOfParentRow"/>
        </ext>
      </extLst>
    </dataField>
  </dataFields>
  <chartFormats count="4">
    <chartFormat chart="7" format="1"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Hierarchies count="9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Products]"/>
        <x15:activeTabTopLevelEntity name="[FactOrderSales]"/>
        <x15:activeTabTopLevelEntity name="[DimOrders]"/>
        <x15:activeTabTopLevelEntity name="[Dim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D9A106B-B5F0-4911-A84E-099EE8E487BA}" name="PT_WithDiscount" cacheId="11" applyNumberFormats="0" applyBorderFormats="0" applyFontFormats="0" applyPatternFormats="0" applyAlignmentFormats="0" applyWidthHeightFormats="1" dataCaption="Values" tag="ed96bbad-839a-4170-9db7-8c0d7a49222e" updatedVersion="8" minRefreshableVersion="3" useAutoFormatting="1" subtotalHiddenItems="1" itemPrintTitles="1" createdVersion="8" indent="0" outline="1" outlineData="1" multipleFieldFilters="0" chartFormat="2" rowHeaderCaption="With Discount?">
  <location ref="Y7:AA10" firstHeaderRow="0" firstDataRow="1" firstDataCol="1"/>
  <pivotFields count="4">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3">
    <i>
      <x/>
    </i>
    <i>
      <x v="1"/>
    </i>
    <i t="grand">
      <x/>
    </i>
  </rowItems>
  <colFields count="1">
    <field x="-2"/>
  </colFields>
  <colItems count="2">
    <i>
      <x/>
    </i>
    <i i="1">
      <x v="1"/>
    </i>
  </colItems>
  <dataFields count="2">
    <dataField name="WithDiscount Count" fld="1" subtotal="count" baseField="0" baseItem="0"/>
    <dataField name="%" fld="3" subtotal="count" baseField="0" baseItem="0" numFmtId="10">
      <extLst>
        <ext xmlns:x14="http://schemas.microsoft.com/office/spreadsheetml/2009/9/main" uri="{E15A36E0-9728-4e99-A89B-3F7291B0FE68}">
          <x14:dataField pivotShowAs="percentOfParentRow" sourceField="1" uniqueName="[__Xl2].[Measures].[Count of WithDiscount]"/>
        </ext>
      </extLst>
    </dataField>
  </dataField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Total Quantity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IsReturned "/>
    <pivotHierarchy dragToData="1"/>
    <pivotHierarchy dragToData="1"/>
    <pivotHierarchy dragToData="1"/>
    <pivotHierarchy dragToData="1"/>
    <pivotHierarchy dragToData="1"/>
    <pivotHierarchy dragToData="1"/>
    <pivotHierarchy dragToData="1"/>
    <pivotHierarchy dragToData="1" caption="Gender Count"/>
    <pivotHierarchy dragToData="1"/>
    <pivotHierarchy dragToData="1"/>
    <pivotHierarchy dragToData="1"/>
    <pivotHierarchy dragToData="1"/>
    <pivotHierarchy dragToData="1"/>
    <pivotHierarchy dragToData="1" caption="WithDiscount C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4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OrderSales]"/>
        <x15:activeTabTopLevelEntity name="[DimOrders]"/>
        <x15:activeTabTopLevelEntity name="[DimCustomers]"/>
        <x15:activeTabTopLevelEntity name="[DimPeople]"/>
        <x15:activeTabTopLevelEntity name="[Dim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3B27F2C-8F8A-4543-98C3-0F3F8CE12155}" name="PT_DeliveryDuration" cacheId="1" applyNumberFormats="0" applyBorderFormats="0" applyFontFormats="0" applyPatternFormats="0" applyAlignmentFormats="0" applyWidthHeightFormats="1" dataCaption="Values" tag="30d9d552-0966-492c-87bf-ab27d1fed13e" updatedVersion="8" minRefreshableVersion="3" useAutoFormatting="1" subtotalHiddenItems="1" itemPrintTitles="1" createdVersion="8" indent="0" outline="1" outlineData="1" multipleFieldFilters="0">
  <location ref="L7:L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9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Total Quantity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OrderSales]"/>
        <x15:activeTabTopLevelEntity name="[DimOrders]"/>
        <x15:activeTabTopLevelEntity name="[DimPeople]"/>
        <x15:activeTabTopLevelEntity name="[DimProduct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Year" xr10:uid="{2A47DCF5-6B97-4419-8000-3EDC4B82A765}" sourceName="[DimOrders].[Order.Year]">
  <pivotTables>
    <pivotTable tabId="1" name="PT_Profit"/>
    <pivotTable tabId="1" name="PT_Quantity"/>
    <pivotTable tabId="1" name="PT_Sales"/>
    <pivotTable tabId="1" name="PT_DeliveryDuration"/>
    <pivotTable tabId="1" name="PT_IsReturned"/>
    <pivotTable tabId="1" name="PT_Gender"/>
    <pivotTable tabId="1" name="PT_MonthlySales"/>
    <pivotTable tabId="1" name="PT_MonthlyProfit"/>
    <pivotTable tabId="1" name="PT_WithDiscount"/>
    <pivotTable tabId="1" name="PT_DaysOfWeek"/>
    <pivotTable tabId="1" name="PT_TopProductSales"/>
    <pivotTable tabId="1" name="PT_TopBottom_Profit"/>
    <pivotTable tabId="1" name="PT_ShipMode"/>
    <pivotTable tabId="1" name="PT_Segment"/>
  </pivotTables>
  <data>
    <olap pivotCacheId="584325186">
      <levels count="2">
        <level uniqueName="[DimOrders].[Order.Year].[(All)]" sourceCaption="(All)" count="0"/>
        <level uniqueName="[DimOrders].[Order.Year].[Order.Year]" sourceCaption="Order.Year" count="4">
          <ranges>
            <range startItem="0">
              <i n="[DimOrders].[Order.Year].&amp;[2014]" c="2014"/>
              <i n="[DimOrders].[Order.Year].&amp;[2015]" c="2015"/>
              <i n="[DimOrders].[Order.Year].&amp;[2016]" c="2016"/>
              <i n="[DimOrders].[Order.Year].&amp;[2017]" c="2017"/>
            </range>
          </ranges>
        </level>
      </levels>
      <selections count="1">
        <selection n="[DimOrders].[Order.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D28076D-18DA-4D95-A6A4-50A7A0E956AA}" sourceName="[DimPeople].[Region]">
  <pivotTables>
    <pivotTable tabId="1" name="PT_DeliveryDuration"/>
    <pivotTable tabId="1" name="PT_DaysOfWeek"/>
    <pivotTable tabId="1" name="PT_Gender"/>
    <pivotTable tabId="1" name="PT_IsReturned"/>
    <pivotTable tabId="1" name="PT_MonthlyProfit"/>
    <pivotTable tabId="1" name="PT_MonthlySales"/>
    <pivotTable tabId="1" name="PT_Profit"/>
    <pivotTable tabId="1" name="PT_Quantity"/>
    <pivotTable tabId="1" name="PT_Sales"/>
    <pivotTable tabId="1" name="PT_TopProductSales"/>
    <pivotTable tabId="1" name="PT_WithDiscount"/>
    <pivotTable tabId="1" name="PT_TopBottom_Profit"/>
    <pivotTable tabId="1" name="PT_ShipMode"/>
    <pivotTable tabId="1" name="PT_Segment"/>
  </pivotTables>
  <data>
    <olap pivotCacheId="584325186">
      <levels count="2">
        <level uniqueName="[DimPeople].[Region].[(All)]" sourceCaption="(All)" count="0"/>
        <level uniqueName="[DimPeople].[Region].[Region]" sourceCaption="Region" count="4">
          <ranges>
            <range startItem="0">
              <i n="[DimPeople].[Region].&amp;[Central]" c="Central"/>
              <i n="[DimPeople].[Region].&amp;[East]" c="East"/>
              <i n="[DimPeople].[Region].&amp;[South]" c="South"/>
              <i n="[DimPeople].[Region].&amp;[West]" c="West"/>
            </range>
          </ranges>
        </level>
      </levels>
      <selections count="1">
        <selection n="[DimPeople].[Regi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DDB7B7C-1A8D-4531-9F43-8C60A657C8EB}" sourceName="[DimProducts].[Category]">
  <pivotTables>
    <pivotTable tabId="1" name="PT_TopProductSales"/>
    <pivotTable tabId="1" name="PT_DaysOfWeek"/>
    <pivotTable tabId="1" name="PT_DeliveryDuration"/>
    <pivotTable tabId="1" name="PT_Gender"/>
    <pivotTable tabId="1" name="PT_IsReturned"/>
    <pivotTable tabId="1" name="PT_MonthlyProfit"/>
    <pivotTable tabId="1" name="PT_MonthlySales"/>
    <pivotTable tabId="1" name="PT_Profit"/>
    <pivotTable tabId="1" name="PT_Quantity"/>
    <pivotTable tabId="1" name="PT_Sales"/>
    <pivotTable tabId="1" name="PT_WithDiscount"/>
    <pivotTable tabId="1" name="PT_TopBottom_Profit"/>
    <pivotTable tabId="1" name="PT_ShipMode"/>
    <pivotTable tabId="1" name="PT_Segment"/>
  </pivotTables>
  <data>
    <olap pivotCacheId="584325186">
      <levels count="2">
        <level uniqueName="[DimProducts].[Category].[(All)]" sourceCaption="(All)" count="0"/>
        <level uniqueName="[DimProducts].[Category].[Category]" sourceCaption="Category" count="3">
          <ranges>
            <range startItem="0">
              <i n="[DimProducts].[Category].&amp;[Furniture]" c="Furniture"/>
              <i n="[DimProducts].[Category].&amp;[Office Supplies]" c="Office Supplies"/>
              <i n="[DimProducts].[Category].&amp;[Technology]" c="Technology"/>
            </range>
          </ranges>
        </level>
      </levels>
      <selections count="1">
        <selection n="[DimProducts].[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Year" xr10:uid="{44789A8D-C314-407A-828D-656B5E597408}" cache="Slicer_Order.Year" caption="YEAR" level="1" style="NEW DESIGN" rowHeight="234950"/>
  <slicer name="Region" xr10:uid="{5D5AC4AD-3A25-42D3-8C34-9BA91F9BFC44}" cache="Slicer_Region" caption="REGION" level="1" style="NEW DESIGN" rowHeight="234950"/>
  <slicer name="Category" xr10:uid="{F0A5E4D4-6E44-4D13-B324-48AC93432462}" cache="Slicer_Category" caption="CATEGORY" level="1" style="NEW DESIGN" rowHeight="234950"/>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885B0C-7738-4702-99FD-71E95A1139A4}">
  <sheetPr codeName="Sheet1">
    <pageSetUpPr fitToPage="1"/>
  </sheetPr>
  <dimension ref="A1:H54"/>
  <sheetViews>
    <sheetView tabSelected="1" showWhiteSpace="0" topLeftCell="J1" zoomScale="60" zoomScaleNormal="60" zoomScalePageLayoutView="36" workbookViewId="0">
      <selection activeCell="AB52" sqref="A1:AB52"/>
    </sheetView>
  </sheetViews>
  <sheetFormatPr defaultColWidth="0" defaultRowHeight="14.4" zeroHeight="1" x14ac:dyDescent="0.3"/>
  <cols>
    <col min="1" max="8" width="8.88671875" style="22" customWidth="1"/>
    <col min="9" max="28" width="8.88671875" customWidth="1"/>
  </cols>
  <sheetData>
    <row r="1" spans="1:1" customFormat="1" x14ac:dyDescent="0.3">
      <c r="A1" t="s">
        <v>98</v>
      </c>
    </row>
    <row r="2" spans="1:1" customFormat="1" x14ac:dyDescent="0.3"/>
    <row r="3" spans="1:1" customFormat="1" x14ac:dyDescent="0.3"/>
    <row r="4" spans="1:1" customFormat="1" x14ac:dyDescent="0.3"/>
    <row r="5" spans="1:1" customFormat="1" x14ac:dyDescent="0.3"/>
    <row r="6" spans="1:1" customFormat="1" x14ac:dyDescent="0.3"/>
    <row r="7" spans="1:1" customFormat="1" x14ac:dyDescent="0.3"/>
    <row r="8" spans="1:1" customFormat="1" x14ac:dyDescent="0.3"/>
    <row r="9" spans="1:1" customFormat="1" x14ac:dyDescent="0.3"/>
    <row r="10" spans="1:1" customFormat="1" x14ac:dyDescent="0.3"/>
    <row r="11" spans="1:1" customFormat="1" x14ac:dyDescent="0.3"/>
    <row r="12" spans="1:1" customFormat="1" x14ac:dyDescent="0.3"/>
    <row r="13" spans="1:1" customFormat="1" x14ac:dyDescent="0.3"/>
    <row r="14" spans="1:1" customFormat="1" x14ac:dyDescent="0.3"/>
    <row r="15" spans="1:1" customFormat="1" x14ac:dyDescent="0.3"/>
    <row r="16" spans="1:1" customFormat="1" x14ac:dyDescent="0.3"/>
    <row r="17" customFormat="1" x14ac:dyDescent="0.3"/>
    <row r="18" customFormat="1" x14ac:dyDescent="0.3"/>
    <row r="19" customFormat="1" x14ac:dyDescent="0.3"/>
    <row r="20" customFormat="1" x14ac:dyDescent="0.3"/>
    <row r="21" customFormat="1" x14ac:dyDescent="0.3"/>
    <row r="22" customFormat="1" x14ac:dyDescent="0.3"/>
    <row r="23" customFormat="1" x14ac:dyDescent="0.3"/>
    <row r="24" customFormat="1" x14ac:dyDescent="0.3"/>
    <row r="25" customFormat="1" x14ac:dyDescent="0.3"/>
    <row r="26" customFormat="1" x14ac:dyDescent="0.3"/>
    <row r="27" customFormat="1" x14ac:dyDescent="0.3"/>
    <row r="28" customFormat="1" x14ac:dyDescent="0.3"/>
    <row r="29" customFormat="1" x14ac:dyDescent="0.3"/>
    <row r="30" customFormat="1" x14ac:dyDescent="0.3"/>
    <row r="31" customFormat="1" x14ac:dyDescent="0.3"/>
    <row r="32" customFormat="1" x14ac:dyDescent="0.3"/>
    <row r="33" customFormat="1" x14ac:dyDescent="0.3"/>
    <row r="34" customFormat="1" x14ac:dyDescent="0.3"/>
    <row r="35" customFormat="1" x14ac:dyDescent="0.3"/>
    <row r="36" customFormat="1" x14ac:dyDescent="0.3"/>
    <row r="37" customFormat="1" x14ac:dyDescent="0.3"/>
    <row r="38" customFormat="1" x14ac:dyDescent="0.3"/>
    <row r="39" customFormat="1" x14ac:dyDescent="0.3"/>
    <row r="40" customFormat="1" x14ac:dyDescent="0.3"/>
    <row r="41" customFormat="1" x14ac:dyDescent="0.3"/>
    <row r="42" customFormat="1" x14ac:dyDescent="0.3"/>
    <row r="43" customFormat="1" x14ac:dyDescent="0.3"/>
    <row r="44" customFormat="1" x14ac:dyDescent="0.3"/>
    <row r="45" customFormat="1" x14ac:dyDescent="0.3"/>
    <row r="46" customFormat="1" x14ac:dyDescent="0.3"/>
    <row r="47" customFormat="1" x14ac:dyDescent="0.3"/>
    <row r="48" s="20" customFormat="1" ht="15" thickBot="1" x14ac:dyDescent="0.35"/>
    <row r="49" spans="1:8" s="26" customFormat="1" ht="23.4" customHeight="1" x14ac:dyDescent="0.35">
      <c r="A49" s="25" t="s">
        <v>114</v>
      </c>
      <c r="B49" s="24"/>
      <c r="C49" s="24"/>
      <c r="D49" s="24"/>
      <c r="E49" s="24"/>
      <c r="F49" s="24"/>
      <c r="G49" s="24" t="s">
        <v>115</v>
      </c>
      <c r="H49" s="24"/>
    </row>
    <row r="50" spans="1:8" s="19" customFormat="1" x14ac:dyDescent="0.3">
      <c r="A50" s="23" t="s">
        <v>112</v>
      </c>
      <c r="B50" s="21"/>
      <c r="C50" s="21"/>
      <c r="D50" s="21"/>
      <c r="E50" s="21"/>
      <c r="F50" s="21"/>
      <c r="G50" s="21" t="s">
        <v>116</v>
      </c>
      <c r="H50" s="21"/>
    </row>
    <row r="51" spans="1:8" s="19" customFormat="1" x14ac:dyDescent="0.3">
      <c r="A51" s="23" t="s">
        <v>113</v>
      </c>
      <c r="B51" s="21"/>
      <c r="C51" s="21"/>
      <c r="D51" s="21"/>
      <c r="E51" s="21"/>
      <c r="F51" s="21"/>
      <c r="G51" s="21" t="s">
        <v>117</v>
      </c>
      <c r="H51" s="21"/>
    </row>
    <row r="52" spans="1:8" s="19" customFormat="1" x14ac:dyDescent="0.3">
      <c r="A52" s="24"/>
      <c r="B52" s="21"/>
      <c r="C52" s="21"/>
      <c r="D52" s="21"/>
      <c r="E52" s="21"/>
      <c r="F52" s="21"/>
      <c r="G52" s="21"/>
      <c r="H52" s="21"/>
    </row>
    <row r="53" spans="1:8" s="19" customFormat="1" hidden="1" x14ac:dyDescent="0.3">
      <c r="A53" s="24"/>
      <c r="B53" s="21"/>
      <c r="C53" s="21"/>
      <c r="D53" s="21"/>
      <c r="E53" s="21"/>
      <c r="F53" s="21"/>
      <c r="G53" s="21"/>
      <c r="H53" s="21"/>
    </row>
    <row r="54" spans="1:8" s="19" customFormat="1" hidden="1" x14ac:dyDescent="0.3">
      <c r="A54" s="24"/>
      <c r="B54" s="21"/>
      <c r="C54" s="21"/>
      <c r="D54" s="21"/>
      <c r="E54" s="21"/>
      <c r="F54" s="21"/>
      <c r="G54" s="21"/>
      <c r="H54" s="21"/>
    </row>
  </sheetData>
  <sheetProtection sheet="1" objects="1" selectLockedCells="1" selectUnlockedCells="1"/>
  <pageMargins left="0.70866141732283472" right="0.70866141732283472" top="0.74803149606299213" bottom="0.74803149606299213" header="0.31496062992125984" footer="0.31496062992125984"/>
  <pageSetup scale="49" orientation="landscape"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4CAEF-E6E6-40D5-9434-5C862A4F6BE2}">
  <sheetPr codeName="Sheet2"/>
  <dimension ref="B4:CB55"/>
  <sheetViews>
    <sheetView topLeftCell="AN1" zoomScale="50" zoomScaleNormal="50" workbookViewId="0">
      <selection activeCell="AU21" sqref="AU21"/>
    </sheetView>
  </sheetViews>
  <sheetFormatPr defaultRowHeight="14.4" x14ac:dyDescent="0.3"/>
  <cols>
    <col min="2" max="2" width="9.6640625" bestFit="1" customWidth="1"/>
    <col min="3" max="3" width="12.5546875" bestFit="1" customWidth="1"/>
    <col min="4" max="4" width="12.33203125" bestFit="1" customWidth="1"/>
    <col min="5" max="5" width="14.77734375" style="5" customWidth="1"/>
    <col min="6" max="6" width="14.21875" bestFit="1" customWidth="1"/>
    <col min="7" max="7" width="14.88671875" customWidth="1"/>
    <col min="8" max="8" width="11.33203125" style="5" bestFit="1" customWidth="1"/>
    <col min="9" max="9" width="14.6640625" bestFit="1" customWidth="1"/>
    <col min="10" max="10" width="13.44140625" bestFit="1" customWidth="1"/>
    <col min="11" max="11" width="11.33203125" style="5" bestFit="1" customWidth="1"/>
    <col min="12" max="12" width="25" bestFit="1" customWidth="1"/>
    <col min="13" max="13" width="23.6640625" bestFit="1" customWidth="1"/>
    <col min="14" max="14" width="11.33203125" style="5" bestFit="1" customWidth="1"/>
    <col min="15" max="15" width="12.77734375" bestFit="1" customWidth="1"/>
    <col min="16" max="16" width="11.109375" bestFit="1" customWidth="1"/>
    <col min="17" max="17" width="19.109375" bestFit="1" customWidth="1"/>
    <col min="18" max="18" width="13.44140625" bestFit="1" customWidth="1"/>
    <col min="19" max="19" width="11.33203125" style="5" bestFit="1" customWidth="1"/>
    <col min="20" max="20" width="11.44140625" bestFit="1" customWidth="1"/>
    <col min="21" max="21" width="27.33203125" bestFit="1" customWidth="1"/>
    <col min="22" max="22" width="19.6640625" bestFit="1" customWidth="1"/>
    <col min="23" max="23" width="20" bestFit="1" customWidth="1"/>
    <col min="24" max="24" width="11.33203125" style="5" bestFit="1" customWidth="1"/>
    <col min="25" max="25" width="17.33203125" bestFit="1" customWidth="1"/>
    <col min="26" max="26" width="19.33203125" bestFit="1" customWidth="1"/>
    <col min="27" max="27" width="8.21875" bestFit="1" customWidth="1"/>
    <col min="28" max="28" width="21.5546875" bestFit="1" customWidth="1"/>
    <col min="29" max="29" width="8.88671875" style="5"/>
    <col min="30" max="30" width="13.44140625" bestFit="1" customWidth="1"/>
    <col min="31" max="31" width="23.88671875" bestFit="1" customWidth="1"/>
    <col min="33" max="33" width="8.88671875" style="5"/>
    <col min="34" max="34" width="20.109375" bestFit="1" customWidth="1"/>
    <col min="35" max="35" width="21.109375" bestFit="1" customWidth="1"/>
    <col min="36" max="36" width="11.33203125" bestFit="1" customWidth="1"/>
    <col min="37" max="37" width="12.33203125" customWidth="1"/>
    <col min="38" max="38" width="21.109375" bestFit="1" customWidth="1"/>
    <col min="39" max="40" width="12.33203125" customWidth="1"/>
    <col min="41" max="41" width="8.88671875" style="5"/>
    <col min="42" max="42" width="20.109375" bestFit="1" customWidth="1"/>
    <col min="43" max="43" width="21.109375" bestFit="1" customWidth="1"/>
    <col min="44" max="44" width="11.109375" bestFit="1" customWidth="1"/>
    <col min="45" max="45" width="12.33203125" customWidth="1"/>
    <col min="46" max="46" width="21.109375" bestFit="1" customWidth="1"/>
    <col min="47" max="48" width="12.33203125" customWidth="1"/>
    <col min="49" max="49" width="8.88671875" style="5"/>
    <col min="50" max="51" width="20.109375" bestFit="1" customWidth="1"/>
    <col min="52" max="52" width="11.21875" bestFit="1" customWidth="1"/>
    <col min="53" max="53" width="10.6640625" bestFit="1" customWidth="1"/>
    <col min="54" max="54" width="12.33203125" customWidth="1"/>
    <col min="55" max="55" width="21.109375" bestFit="1" customWidth="1"/>
    <col min="56" max="56" width="13.88671875" bestFit="1" customWidth="1"/>
    <col min="57" max="58" width="12.33203125" customWidth="1"/>
    <col min="59" max="59" width="8.88671875" style="5"/>
    <col min="60" max="60" width="11.44140625" bestFit="1" customWidth="1"/>
    <col min="61" max="61" width="10.44140625" bestFit="1" customWidth="1"/>
    <col min="62" max="62" width="11.77734375" bestFit="1" customWidth="1"/>
    <col min="63" max="64" width="11.77734375" customWidth="1"/>
    <col min="66" max="66" width="8.88671875" style="5"/>
    <col min="67" max="67" width="13.44140625" bestFit="1" customWidth="1"/>
    <col min="68" max="68" width="15.44140625" bestFit="1" customWidth="1"/>
    <col min="69" max="69" width="11.77734375" bestFit="1" customWidth="1"/>
    <col min="70" max="70" width="11.88671875" bestFit="1" customWidth="1"/>
    <col min="71" max="71" width="10.44140625" bestFit="1" customWidth="1"/>
    <col min="73" max="73" width="8.88671875" style="5"/>
    <col min="74" max="74" width="13.5546875" bestFit="1" customWidth="1"/>
    <col min="75" max="75" width="18.5546875" bestFit="1" customWidth="1"/>
    <col min="76" max="76" width="15.88671875" bestFit="1" customWidth="1"/>
    <col min="77" max="77" width="8.88671875" style="5"/>
    <col min="78" max="78" width="20.6640625" bestFit="1" customWidth="1"/>
    <col min="79" max="79" width="14.77734375" bestFit="1" customWidth="1"/>
    <col min="80" max="80" width="15.88671875" bestFit="1" customWidth="1"/>
  </cols>
  <sheetData>
    <row r="4" spans="2:80" x14ac:dyDescent="0.3">
      <c r="B4" s="4" t="s">
        <v>24</v>
      </c>
      <c r="C4" s="4"/>
      <c r="D4" s="3"/>
      <c r="F4" s="4" t="s">
        <v>26</v>
      </c>
      <c r="G4" s="3"/>
      <c r="I4" s="4" t="s">
        <v>27</v>
      </c>
      <c r="J4" s="3"/>
      <c r="L4" s="4" t="s">
        <v>29</v>
      </c>
      <c r="M4" s="3"/>
      <c r="O4" s="4" t="s">
        <v>34</v>
      </c>
      <c r="P4" s="4"/>
      <c r="Q4" s="4"/>
      <c r="R4" s="3"/>
      <c r="T4" s="4" t="s">
        <v>38</v>
      </c>
      <c r="U4" s="4"/>
      <c r="V4" s="4"/>
      <c r="W4" s="4"/>
      <c r="Y4" s="4" t="s">
        <v>69</v>
      </c>
      <c r="Z4" s="4"/>
      <c r="AA4" s="4"/>
      <c r="AB4" s="3"/>
      <c r="AD4" s="4" t="s">
        <v>10</v>
      </c>
      <c r="AE4" s="3"/>
      <c r="AF4" s="3"/>
      <c r="AH4" s="4" t="s">
        <v>58</v>
      </c>
      <c r="AI4" s="3"/>
      <c r="AJ4" s="3"/>
      <c r="AK4" s="3"/>
      <c r="AL4" s="3"/>
      <c r="AM4" s="3"/>
      <c r="AN4" s="3"/>
      <c r="AP4" s="4" t="s">
        <v>66</v>
      </c>
      <c r="AQ4" s="3"/>
      <c r="AR4" s="3"/>
      <c r="AS4" s="3"/>
      <c r="AT4" s="3"/>
      <c r="AU4" s="3"/>
      <c r="AV4" s="3"/>
      <c r="AX4" s="4" t="s">
        <v>67</v>
      </c>
      <c r="AY4" s="3"/>
      <c r="AZ4" s="3"/>
      <c r="BA4" s="3"/>
      <c r="BB4" s="3"/>
      <c r="BC4" s="3"/>
      <c r="BD4" s="3"/>
      <c r="BE4" s="3"/>
      <c r="BF4" s="3"/>
      <c r="BH4" s="4" t="s">
        <v>73</v>
      </c>
      <c r="BI4" s="3"/>
      <c r="BJ4" s="3"/>
      <c r="BK4" s="3"/>
      <c r="BL4" s="3"/>
      <c r="BM4" s="3"/>
      <c r="BO4" s="4" t="s">
        <v>76</v>
      </c>
      <c r="BP4" s="3"/>
      <c r="BQ4" s="3"/>
      <c r="BR4" s="3"/>
      <c r="BS4" s="3"/>
      <c r="BT4" s="3"/>
      <c r="BV4" s="4" t="s">
        <v>108</v>
      </c>
      <c r="BW4" s="3"/>
      <c r="BX4" s="3"/>
      <c r="BZ4" s="4" t="s">
        <v>111</v>
      </c>
      <c r="CA4" s="3"/>
      <c r="CB4" s="3"/>
    </row>
    <row r="7" spans="2:80" x14ac:dyDescent="0.3">
      <c r="B7" s="1" t="s">
        <v>77</v>
      </c>
      <c r="C7" t="s">
        <v>25</v>
      </c>
      <c r="F7" t="s">
        <v>26</v>
      </c>
      <c r="I7" t="s">
        <v>28</v>
      </c>
      <c r="L7" t="s">
        <v>29</v>
      </c>
      <c r="O7" s="1" t="s">
        <v>68</v>
      </c>
      <c r="P7" t="s">
        <v>33</v>
      </c>
      <c r="Q7" t="s">
        <v>32</v>
      </c>
      <c r="T7" s="1" t="s">
        <v>38</v>
      </c>
      <c r="U7" t="s">
        <v>80</v>
      </c>
      <c r="V7" t="s">
        <v>79</v>
      </c>
      <c r="Y7" s="1" t="s">
        <v>70</v>
      </c>
      <c r="Z7" t="s">
        <v>71</v>
      </c>
      <c r="AA7" t="s">
        <v>37</v>
      </c>
      <c r="AD7" s="1" t="s">
        <v>0</v>
      </c>
      <c r="AE7" t="s">
        <v>23</v>
      </c>
      <c r="AH7" s="1" t="s">
        <v>59</v>
      </c>
      <c r="AI7" s="1" t="s">
        <v>11</v>
      </c>
      <c r="AJ7" t="s">
        <v>57</v>
      </c>
      <c r="AP7" s="1" t="s">
        <v>59</v>
      </c>
      <c r="AQ7" s="1" t="s">
        <v>11</v>
      </c>
      <c r="AR7" t="s">
        <v>65</v>
      </c>
      <c r="AX7" s="1" t="s">
        <v>59</v>
      </c>
      <c r="AY7" s="1" t="s">
        <v>11</v>
      </c>
      <c r="AZ7" t="s">
        <v>57</v>
      </c>
      <c r="BA7" t="s">
        <v>65</v>
      </c>
      <c r="BH7" s="1" t="s">
        <v>74</v>
      </c>
      <c r="BI7" t="s">
        <v>57</v>
      </c>
      <c r="BK7" s="8" t="s">
        <v>75</v>
      </c>
      <c r="BL7" s="8" t="s">
        <v>26</v>
      </c>
      <c r="BO7" s="1" t="s">
        <v>0</v>
      </c>
      <c r="BP7" t="s">
        <v>65</v>
      </c>
      <c r="BR7" s="8" t="s">
        <v>75</v>
      </c>
      <c r="BS7" s="8" t="s">
        <v>24</v>
      </c>
      <c r="BV7" s="1" t="s">
        <v>108</v>
      </c>
      <c r="BW7" t="s">
        <v>104</v>
      </c>
      <c r="BZ7" s="1" t="s">
        <v>110</v>
      </c>
      <c r="CA7" t="s">
        <v>109</v>
      </c>
    </row>
    <row r="8" spans="2:80" x14ac:dyDescent="0.3">
      <c r="B8" t="s">
        <v>78</v>
      </c>
      <c r="C8" s="7">
        <v>39706.449999999997</v>
      </c>
      <c r="F8" s="7">
        <v>2296919.7000000002</v>
      </c>
      <c r="G8" s="7"/>
      <c r="I8" s="6">
        <v>37871</v>
      </c>
      <c r="L8" s="9">
        <v>3.9585419587422392</v>
      </c>
      <c r="O8" s="2" t="s">
        <v>30</v>
      </c>
      <c r="P8">
        <v>9186</v>
      </c>
      <c r="Q8" s="11">
        <v>0.91988784298017223</v>
      </c>
      <c r="T8" s="2" t="s">
        <v>35</v>
      </c>
      <c r="U8">
        <v>347</v>
      </c>
      <c r="V8" s="11">
        <v>0.4373122371319848</v>
      </c>
      <c r="Y8" s="2" t="s">
        <v>30</v>
      </c>
      <c r="Z8">
        <v>4798</v>
      </c>
      <c r="AA8" s="11">
        <v>0.48013609526668666</v>
      </c>
      <c r="AD8" s="2" t="s">
        <v>7</v>
      </c>
      <c r="AE8">
        <v>1655</v>
      </c>
      <c r="AH8">
        <v>2017</v>
      </c>
      <c r="AI8" t="s">
        <v>12</v>
      </c>
      <c r="AJ8" s="15">
        <v>43971.37</v>
      </c>
      <c r="AL8" t="s">
        <v>61</v>
      </c>
      <c r="AM8">
        <f>AH8</f>
        <v>2017</v>
      </c>
      <c r="AP8">
        <v>2017</v>
      </c>
      <c r="AQ8" t="s">
        <v>12</v>
      </c>
      <c r="AR8" s="9">
        <v>7140.45</v>
      </c>
      <c r="AT8" t="s">
        <v>61</v>
      </c>
      <c r="AU8">
        <f>AP8</f>
        <v>2017</v>
      </c>
      <c r="AX8">
        <v>2017</v>
      </c>
      <c r="AY8" t="s">
        <v>12</v>
      </c>
      <c r="AZ8" s="15">
        <v>43971.37</v>
      </c>
      <c r="BA8" s="9">
        <v>7140.45</v>
      </c>
      <c r="BC8" t="s">
        <v>61</v>
      </c>
      <c r="BD8">
        <f>AP8</f>
        <v>2017</v>
      </c>
      <c r="BH8" s="2" t="s">
        <v>56</v>
      </c>
      <c r="BI8" s="14">
        <v>330007.09999999998</v>
      </c>
      <c r="BK8" t="str">
        <f>IF(ISBLANK(BH8), "", BH8)</f>
        <v>Phones</v>
      </c>
      <c r="BL8" s="16">
        <f>IF(ISNUMBER(INDEX($BI$8:$BI$28,MATCH(BK8,$BH$8:$BH$28,0))),INDEX($BI$8:$BI$28,MATCH(BK8,$BH$8:$BH$28,0)),"")</f>
        <v>330007.09999999998</v>
      </c>
      <c r="BO8" s="2" t="s">
        <v>54</v>
      </c>
      <c r="BP8" s="17">
        <v>55617.9</v>
      </c>
      <c r="BR8" s="14" t="str">
        <f>INDEX($BO$8:$BO$26,MATCH(BS8,$BP$8:$BP$26,0))</f>
        <v>Copiers</v>
      </c>
      <c r="BS8" s="16">
        <f>LARGE($BP$8:$BP$27, 1)</f>
        <v>55617.9</v>
      </c>
      <c r="BV8" s="2" t="s">
        <v>100</v>
      </c>
      <c r="BW8" s="18">
        <v>0.15391548167434407</v>
      </c>
      <c r="BZ8" s="2" t="s">
        <v>105</v>
      </c>
      <c r="CA8" s="18">
        <v>0.5196274784698578</v>
      </c>
    </row>
    <row r="9" spans="2:80" x14ac:dyDescent="0.3">
      <c r="B9" t="s">
        <v>81</v>
      </c>
      <c r="C9" s="7">
        <v>91534.9</v>
      </c>
      <c r="O9" s="2" t="s">
        <v>31</v>
      </c>
      <c r="P9">
        <v>800</v>
      </c>
      <c r="Q9" s="11">
        <v>8.0112157019827754E-2</v>
      </c>
      <c r="T9" s="2" t="s">
        <v>36</v>
      </c>
      <c r="U9">
        <v>446</v>
      </c>
      <c r="V9" s="11">
        <v>0.56268776286801525</v>
      </c>
      <c r="Y9" s="2" t="s">
        <v>31</v>
      </c>
      <c r="Z9">
        <v>5195</v>
      </c>
      <c r="AA9" s="11">
        <v>0.51986390473331334</v>
      </c>
      <c r="AD9" s="2" t="s">
        <v>8</v>
      </c>
      <c r="AE9">
        <v>1815</v>
      </c>
      <c r="AH9">
        <v>2017</v>
      </c>
      <c r="AI9" t="s">
        <v>13</v>
      </c>
      <c r="AJ9" s="15">
        <v>20301.12</v>
      </c>
      <c r="AL9" s="8" t="s">
        <v>60</v>
      </c>
      <c r="AM9" s="8" t="s">
        <v>26</v>
      </c>
      <c r="AP9">
        <v>2017</v>
      </c>
      <c r="AQ9" t="s">
        <v>13</v>
      </c>
      <c r="AR9" s="9">
        <v>1613.89</v>
      </c>
      <c r="AT9" s="8" t="s">
        <v>60</v>
      </c>
      <c r="AU9" s="8" t="s">
        <v>26</v>
      </c>
      <c r="AX9">
        <v>2017</v>
      </c>
      <c r="AY9" t="s">
        <v>13</v>
      </c>
      <c r="AZ9" s="15">
        <v>20301.12</v>
      </c>
      <c r="BA9" s="9">
        <v>1613.89</v>
      </c>
      <c r="BC9" s="8" t="s">
        <v>60</v>
      </c>
      <c r="BD9" s="8" t="s">
        <v>26</v>
      </c>
      <c r="BE9" s="8" t="s">
        <v>24</v>
      </c>
      <c r="BH9" s="2" t="s">
        <v>41</v>
      </c>
      <c r="BI9" s="14">
        <v>328167.76</v>
      </c>
      <c r="BK9" t="str">
        <f t="shared" ref="BK9:BK15" si="0">IF(ISBLANK(BH9), "", BH9)</f>
        <v>Chairs</v>
      </c>
      <c r="BL9" s="16">
        <f t="shared" ref="BL9:BL15" si="1">INDEX($BI$8:$BI$28,MATCH(BK9,$BH$8:$BH$28,0))</f>
        <v>328167.76</v>
      </c>
      <c r="BO9" s="2" t="s">
        <v>56</v>
      </c>
      <c r="BP9" s="17">
        <v>44516.25</v>
      </c>
      <c r="BR9" s="14" t="str">
        <f t="shared" ref="BR9:BR10" si="2">INDEX($BO$8:$BO$26,MATCH(BS9,$BP$8:$BP$26,0))</f>
        <v>Phones</v>
      </c>
      <c r="BS9" s="16">
        <f>LARGE($BP$8:$BP$27, 2)</f>
        <v>44516.25</v>
      </c>
      <c r="BT9" s="16"/>
      <c r="BV9" s="2" t="s">
        <v>101</v>
      </c>
      <c r="BW9" s="18">
        <v>5.4376126577208091E-2</v>
      </c>
      <c r="BZ9" s="2" t="s">
        <v>106</v>
      </c>
      <c r="CA9" s="18">
        <v>0.30232325255357501</v>
      </c>
    </row>
    <row r="10" spans="2:80" x14ac:dyDescent="0.3">
      <c r="B10" t="s">
        <v>82</v>
      </c>
      <c r="C10" s="7">
        <v>46749.71</v>
      </c>
      <c r="O10" s="2" t="s">
        <v>1</v>
      </c>
      <c r="P10">
        <v>9986</v>
      </c>
      <c r="Q10" s="11">
        <v>1</v>
      </c>
      <c r="T10" s="2" t="s">
        <v>1</v>
      </c>
      <c r="U10">
        <v>793</v>
      </c>
      <c r="V10" s="11">
        <v>1</v>
      </c>
      <c r="Y10" s="2" t="s">
        <v>1</v>
      </c>
      <c r="Z10">
        <v>9993</v>
      </c>
      <c r="AA10" s="11">
        <v>1</v>
      </c>
      <c r="AD10" s="2" t="s">
        <v>5</v>
      </c>
      <c r="AE10">
        <v>1461</v>
      </c>
      <c r="AH10">
        <v>2017</v>
      </c>
      <c r="AI10" t="s">
        <v>14</v>
      </c>
      <c r="AJ10" s="15">
        <v>58872.35</v>
      </c>
      <c r="AL10" t="str">
        <f>IF(OR(ISBLANK(AI8), ISBLANK(AH8)), "", AI8&amp;"-"&amp;RIGHT(AH8,2))</f>
        <v>Jan-17</v>
      </c>
      <c r="AM10" s="7">
        <f>IFERROR(INDEX($AJ$8:$AJ$19,MATCH(LEFT(AL10,3),$AI$8:$AI$19,0)),"")</f>
        <v>43971.37</v>
      </c>
      <c r="AP10">
        <v>2017</v>
      </c>
      <c r="AQ10" t="s">
        <v>14</v>
      </c>
      <c r="AR10" s="9">
        <v>14751.87</v>
      </c>
      <c r="AT10" t="str">
        <f>IF(OR(ISBLANK(AQ8), ISBLANK(AP8)), "",AQ8&amp;"-"&amp;RIGHT(AP8,2))</f>
        <v>Jan-17</v>
      </c>
      <c r="AU10" s="7">
        <f>INDEX($AR$8:$AR$19,MATCH(LEFT(AT10,3),$AQ$8:$AQ$19,0))</f>
        <v>7140.45</v>
      </c>
      <c r="AX10">
        <v>2017</v>
      </c>
      <c r="AY10" t="s">
        <v>14</v>
      </c>
      <c r="AZ10" s="15">
        <v>58872.35</v>
      </c>
      <c r="BA10" s="9">
        <v>14751.87</v>
      </c>
      <c r="BC10" t="s">
        <v>12</v>
      </c>
      <c r="BD10" s="7">
        <f>INDEX($AJ$8:$AJ$19,MATCH(BC10,$AI$8:$AI$19,0))</f>
        <v>43971.37</v>
      </c>
      <c r="BE10" s="7">
        <f>INDEX($AR$8:$AR$19,MATCH(BC10,$AQ$8:$AQ$19,0))</f>
        <v>7140.45</v>
      </c>
      <c r="BH10" s="2" t="s">
        <v>51</v>
      </c>
      <c r="BI10" s="14">
        <v>223843.59</v>
      </c>
      <c r="BK10" t="str">
        <f t="shared" si="0"/>
        <v>Storage</v>
      </c>
      <c r="BL10" s="16">
        <f t="shared" si="1"/>
        <v>223843.59</v>
      </c>
      <c r="BO10" s="2" t="s">
        <v>53</v>
      </c>
      <c r="BP10" s="17">
        <v>41936.78</v>
      </c>
      <c r="BR10" s="14" t="str">
        <f t="shared" si="2"/>
        <v>Accessories</v>
      </c>
      <c r="BS10" s="16">
        <f>LARGE($BP$8:$BP$27, 3)</f>
        <v>41936.78</v>
      </c>
      <c r="BT10" s="16"/>
      <c r="BV10" s="2" t="s">
        <v>102</v>
      </c>
      <c r="BW10" s="18">
        <v>0.19447226116563188</v>
      </c>
      <c r="BZ10" s="2" t="s">
        <v>107</v>
      </c>
      <c r="CA10" s="18">
        <v>0.1780492689765672</v>
      </c>
    </row>
    <row r="11" spans="2:80" x14ac:dyDescent="0.3">
      <c r="B11" t="s">
        <v>83</v>
      </c>
      <c r="C11" s="7">
        <v>108418.79</v>
      </c>
      <c r="AD11" s="2" t="s">
        <v>3</v>
      </c>
      <c r="AE11">
        <v>1105</v>
      </c>
      <c r="AH11">
        <v>2017</v>
      </c>
      <c r="AI11" t="s">
        <v>15</v>
      </c>
      <c r="AJ11" s="15">
        <v>36521.519999999997</v>
      </c>
      <c r="AL11" t="str">
        <f t="shared" ref="AL11:AL20" si="3">IF(OR(ISBLANK(AI9), ISBLANK(AH9)), "", AI9&amp;"-"&amp;RIGHT(AH9,2))</f>
        <v>Feb-17</v>
      </c>
      <c r="AM11" s="7">
        <f t="shared" ref="AM11:AM20" si="4">IFERROR(INDEX($AJ$8:$AJ$19,MATCH(LEFT(AL11,3),$AI$8:$AI$19,0)),"")</f>
        <v>20301.12</v>
      </c>
      <c r="AP11">
        <v>2017</v>
      </c>
      <c r="AQ11" t="s">
        <v>15</v>
      </c>
      <c r="AR11" s="9">
        <v>933.3</v>
      </c>
      <c r="AT11" t="str">
        <f t="shared" ref="AT11:AT21" si="5">IF(OR(ISBLANK(AQ9), ISBLANK(AP9)), "",AQ9&amp;"-"&amp;RIGHT(AP9,2))</f>
        <v>Feb-17</v>
      </c>
      <c r="AU11" s="7">
        <f t="shared" ref="AU11:AU21" si="6">INDEX($AR$8:$AR$19,MATCH(LEFT(AT11,3),$AQ$8:$AQ$19,0))</f>
        <v>1613.89</v>
      </c>
      <c r="AX11">
        <v>2017</v>
      </c>
      <c r="AY11" t="s">
        <v>15</v>
      </c>
      <c r="AZ11" s="15">
        <v>36521.519999999997</v>
      </c>
      <c r="BA11" s="9">
        <v>933.3</v>
      </c>
      <c r="BC11" t="s">
        <v>13</v>
      </c>
      <c r="BD11" s="7">
        <f t="shared" ref="BD11:BD21" si="7">INDEX($AJ$8:$AJ$19,MATCH(BC11,$AI$8:$AI$19,0))</f>
        <v>20301.12</v>
      </c>
      <c r="BE11" s="7">
        <f t="shared" ref="BE11:BE21" si="8">INDEX($AR$8:$AR$19,MATCH(BC11,$AQ$8:$AQ$19,0))</f>
        <v>1613.89</v>
      </c>
      <c r="BH11" s="2" t="s">
        <v>43</v>
      </c>
      <c r="BI11" s="14">
        <v>206965.68</v>
      </c>
      <c r="BK11" t="str">
        <f t="shared" si="0"/>
        <v>Tables</v>
      </c>
      <c r="BL11" s="16">
        <f t="shared" si="1"/>
        <v>206965.68</v>
      </c>
      <c r="BO11" s="2" t="s">
        <v>50</v>
      </c>
      <c r="BP11" s="17">
        <v>34053.339999999997</v>
      </c>
      <c r="BT11" s="16"/>
      <c r="BV11" s="2" t="s">
        <v>103</v>
      </c>
      <c r="BW11" s="18">
        <v>0.59723613058281599</v>
      </c>
      <c r="BZ11" s="2" t="s">
        <v>1</v>
      </c>
      <c r="CA11" s="18">
        <v>1</v>
      </c>
    </row>
    <row r="12" spans="2:80" x14ac:dyDescent="0.3">
      <c r="AD12" s="2" t="s">
        <v>2</v>
      </c>
      <c r="AE12">
        <v>1871</v>
      </c>
      <c r="AH12">
        <v>2017</v>
      </c>
      <c r="AI12" t="s">
        <v>9</v>
      </c>
      <c r="AJ12" s="15">
        <v>44261.08</v>
      </c>
      <c r="AL12" t="str">
        <f t="shared" si="3"/>
        <v>Mar-17</v>
      </c>
      <c r="AM12" s="7">
        <f t="shared" si="4"/>
        <v>58872.35</v>
      </c>
      <c r="AP12">
        <v>2017</v>
      </c>
      <c r="AQ12" t="s">
        <v>9</v>
      </c>
      <c r="AR12" s="9">
        <v>6342.7</v>
      </c>
      <c r="AT12" t="str">
        <f t="shared" si="5"/>
        <v>Mar-17</v>
      </c>
      <c r="AU12" s="7">
        <f t="shared" si="6"/>
        <v>14751.87</v>
      </c>
      <c r="AX12">
        <v>2017</v>
      </c>
      <c r="AY12" t="s">
        <v>9</v>
      </c>
      <c r="AZ12" s="15">
        <v>44261.08</v>
      </c>
      <c r="BA12" s="9">
        <v>6342.7</v>
      </c>
      <c r="BC12" t="s">
        <v>14</v>
      </c>
      <c r="BD12" s="7">
        <f t="shared" si="7"/>
        <v>58872.35</v>
      </c>
      <c r="BE12" s="7">
        <f t="shared" si="8"/>
        <v>14751.87</v>
      </c>
      <c r="BH12" s="2" t="s">
        <v>46</v>
      </c>
      <c r="BI12" s="14">
        <v>203412.77</v>
      </c>
      <c r="BK12" t="str">
        <f t="shared" si="0"/>
        <v>Binders</v>
      </c>
      <c r="BL12" s="16">
        <f t="shared" si="1"/>
        <v>203412.77</v>
      </c>
      <c r="BO12" s="2" t="s">
        <v>46</v>
      </c>
      <c r="BP12" s="17">
        <v>30221.64</v>
      </c>
      <c r="BT12" s="16"/>
      <c r="BV12" s="2" t="s">
        <v>1</v>
      </c>
      <c r="BW12" s="18">
        <v>1</v>
      </c>
    </row>
    <row r="13" spans="2:80" x14ac:dyDescent="0.3">
      <c r="AD13" s="2" t="s">
        <v>4</v>
      </c>
      <c r="AE13">
        <v>1709</v>
      </c>
      <c r="AH13">
        <v>2017</v>
      </c>
      <c r="AI13" t="s">
        <v>16</v>
      </c>
      <c r="AJ13" s="15">
        <v>52981.73</v>
      </c>
      <c r="AL13" t="str">
        <f t="shared" si="3"/>
        <v>Apr-17</v>
      </c>
      <c r="AM13" s="7">
        <f t="shared" si="4"/>
        <v>36521.519999999997</v>
      </c>
      <c r="AP13">
        <v>2017</v>
      </c>
      <c r="AQ13" t="s">
        <v>16</v>
      </c>
      <c r="AR13" s="9">
        <v>8223.42</v>
      </c>
      <c r="AT13" t="str">
        <f t="shared" si="5"/>
        <v>Apr-17</v>
      </c>
      <c r="AU13" s="7">
        <f t="shared" si="6"/>
        <v>933.3</v>
      </c>
      <c r="AX13">
        <v>2017</v>
      </c>
      <c r="AY13" t="s">
        <v>16</v>
      </c>
      <c r="AZ13" s="15">
        <v>52981.73</v>
      </c>
      <c r="BA13" s="9">
        <v>8223.42</v>
      </c>
      <c r="BC13" t="s">
        <v>15</v>
      </c>
      <c r="BD13" s="7">
        <f t="shared" si="7"/>
        <v>36521.519999999997</v>
      </c>
      <c r="BE13" s="7">
        <f t="shared" si="8"/>
        <v>933.3</v>
      </c>
      <c r="BH13" s="2" t="s">
        <v>55</v>
      </c>
      <c r="BI13" s="14">
        <v>189238.68</v>
      </c>
      <c r="BK13" t="str">
        <f t="shared" si="0"/>
        <v>Machines</v>
      </c>
      <c r="BL13" s="16">
        <f t="shared" si="1"/>
        <v>189238.68</v>
      </c>
      <c r="BO13" s="2" t="s">
        <v>41</v>
      </c>
      <c r="BP13" s="17">
        <v>26602.21</v>
      </c>
      <c r="BR13" s="8" t="s">
        <v>99</v>
      </c>
      <c r="BS13" s="8" t="s">
        <v>24</v>
      </c>
      <c r="BT13" s="16"/>
    </row>
    <row r="14" spans="2:80" x14ac:dyDescent="0.3">
      <c r="AD14" s="2" t="s">
        <v>6</v>
      </c>
      <c r="AE14">
        <v>370</v>
      </c>
      <c r="AH14">
        <v>2017</v>
      </c>
      <c r="AI14" t="s">
        <v>17</v>
      </c>
      <c r="AJ14" s="15">
        <v>45264.43</v>
      </c>
      <c r="AL14" t="str">
        <f t="shared" si="3"/>
        <v>May-17</v>
      </c>
      <c r="AM14" s="7">
        <f t="shared" si="4"/>
        <v>44261.08</v>
      </c>
      <c r="AP14">
        <v>2017</v>
      </c>
      <c r="AQ14" t="s">
        <v>17</v>
      </c>
      <c r="AR14" s="9">
        <v>6952.6</v>
      </c>
      <c r="AT14" t="str">
        <f t="shared" si="5"/>
        <v>May-17</v>
      </c>
      <c r="AU14" s="7">
        <f t="shared" si="6"/>
        <v>6342.7</v>
      </c>
      <c r="AX14">
        <v>2017</v>
      </c>
      <c r="AY14" t="s">
        <v>17</v>
      </c>
      <c r="AZ14" s="15">
        <v>45264.43</v>
      </c>
      <c r="BA14" s="9">
        <v>6952.6</v>
      </c>
      <c r="BC14" t="s">
        <v>9</v>
      </c>
      <c r="BD14" s="7">
        <f t="shared" si="7"/>
        <v>44261.08</v>
      </c>
      <c r="BE14" s="7">
        <f t="shared" si="8"/>
        <v>6342.7</v>
      </c>
      <c r="BH14" s="2" t="s">
        <v>53</v>
      </c>
      <c r="BI14" s="14">
        <v>167380.31</v>
      </c>
      <c r="BK14" t="str">
        <f t="shared" si="0"/>
        <v>Accessories</v>
      </c>
      <c r="BL14" s="16">
        <f t="shared" si="1"/>
        <v>167380.31</v>
      </c>
      <c r="BO14" s="2" t="s">
        <v>51</v>
      </c>
      <c r="BP14" s="17">
        <v>21279.05</v>
      </c>
      <c r="BR14" s="14" t="str">
        <f>IFERROR(INDEX($BO$8:$BO$26,MATCH(BS14,$BP$8:$BP$26,0)),"")</f>
        <v>Tables</v>
      </c>
      <c r="BS14" s="16">
        <f>IF(ISNUMBER(SMALL($BP$8:$BP$27, 1)), IF(SMALL($BP$8:$BP$27, 1) &lt; 0, SMALL($BP$8:$BP$27, 1), ""), "")</f>
        <v>-17725.59</v>
      </c>
      <c r="BT14" s="16"/>
    </row>
    <row r="15" spans="2:80" x14ac:dyDescent="0.3">
      <c r="AD15" s="2" t="s">
        <v>1</v>
      </c>
      <c r="AE15">
        <v>9986</v>
      </c>
      <c r="AH15">
        <v>2017</v>
      </c>
      <c r="AI15" t="s">
        <v>18</v>
      </c>
      <c r="AJ15" s="15">
        <v>63120.85</v>
      </c>
      <c r="AL15" t="str">
        <f t="shared" si="3"/>
        <v>Jun-17</v>
      </c>
      <c r="AM15" s="7">
        <f t="shared" si="4"/>
        <v>52981.73</v>
      </c>
      <c r="AP15">
        <v>2017</v>
      </c>
      <c r="AQ15" t="s">
        <v>18</v>
      </c>
      <c r="AR15" s="9">
        <v>9041.09</v>
      </c>
      <c r="AT15" t="str">
        <f t="shared" si="5"/>
        <v>Jun-17</v>
      </c>
      <c r="AU15" s="7">
        <f t="shared" si="6"/>
        <v>8223.42</v>
      </c>
      <c r="AX15">
        <v>2017</v>
      </c>
      <c r="AY15" t="s">
        <v>18</v>
      </c>
      <c r="AZ15" s="15">
        <v>63120.85</v>
      </c>
      <c r="BA15" s="9">
        <v>9041.09</v>
      </c>
      <c r="BC15" t="s">
        <v>16</v>
      </c>
      <c r="BD15" s="7">
        <f t="shared" si="7"/>
        <v>52981.73</v>
      </c>
      <c r="BE15" s="7">
        <f t="shared" si="8"/>
        <v>8223.42</v>
      </c>
      <c r="BH15" s="2" t="s">
        <v>54</v>
      </c>
      <c r="BI15" s="14">
        <v>149528.01</v>
      </c>
      <c r="BK15" t="str">
        <f t="shared" si="0"/>
        <v>Copiers</v>
      </c>
      <c r="BL15" s="16">
        <f t="shared" si="1"/>
        <v>149528.01</v>
      </c>
      <c r="BO15" s="2" t="s">
        <v>44</v>
      </c>
      <c r="BP15" s="17">
        <v>18138.07</v>
      </c>
      <c r="BR15" s="14" t="str">
        <f t="shared" ref="BR15:BR16" si="9">IFERROR(INDEX($BO$8:$BO$26,MATCH(BS15,$BP$8:$BP$26,0)),"")</f>
        <v>Bookcases</v>
      </c>
      <c r="BS15" s="16">
        <f>IF(ISNUMBER(SMALL($BP$8:$BP$27, 2)), IF(SMALL($BP$8:$BP$27, 2) &lt; 0, SMALL($BP$8:$BP$27, 2), ""), "")</f>
        <v>-3472.56</v>
      </c>
      <c r="BT15" s="16"/>
    </row>
    <row r="16" spans="2:80" x14ac:dyDescent="0.3">
      <c r="B16" s="8" t="s">
        <v>24</v>
      </c>
      <c r="C16" s="8"/>
      <c r="F16" s="8" t="s">
        <v>26</v>
      </c>
      <c r="I16" s="8" t="s">
        <v>27</v>
      </c>
      <c r="L16" s="8" t="s">
        <v>27</v>
      </c>
      <c r="O16" s="8" t="s">
        <v>34</v>
      </c>
      <c r="P16" s="8"/>
      <c r="Q16" s="8"/>
      <c r="T16" s="8" t="s">
        <v>39</v>
      </c>
      <c r="U16" s="8"/>
      <c r="V16" s="8"/>
      <c r="Y16" s="8" t="s">
        <v>72</v>
      </c>
      <c r="Z16" s="8"/>
      <c r="AA16" s="8"/>
      <c r="AH16">
        <v>2017</v>
      </c>
      <c r="AI16" t="s">
        <v>19</v>
      </c>
      <c r="AJ16" s="15">
        <v>87866.66</v>
      </c>
      <c r="AL16" t="str">
        <f t="shared" si="3"/>
        <v>Jul-17</v>
      </c>
      <c r="AM16" s="7">
        <f t="shared" si="4"/>
        <v>45264.43</v>
      </c>
      <c r="AP16">
        <v>2017</v>
      </c>
      <c r="AQ16" t="s">
        <v>19</v>
      </c>
      <c r="AR16" s="9">
        <v>10991.57</v>
      </c>
      <c r="AT16" t="str">
        <f t="shared" si="5"/>
        <v>Jul-17</v>
      </c>
      <c r="AU16" s="7">
        <f t="shared" si="6"/>
        <v>6952.6</v>
      </c>
      <c r="AX16">
        <v>2017</v>
      </c>
      <c r="AY16" t="s">
        <v>19</v>
      </c>
      <c r="AZ16" s="15">
        <v>87866.66</v>
      </c>
      <c r="BA16" s="9">
        <v>10991.57</v>
      </c>
      <c r="BC16" t="s">
        <v>17</v>
      </c>
      <c r="BD16" s="7">
        <f t="shared" si="7"/>
        <v>45264.43</v>
      </c>
      <c r="BE16" s="7">
        <f t="shared" si="8"/>
        <v>6952.6</v>
      </c>
      <c r="BH16" s="2" t="s">
        <v>40</v>
      </c>
      <c r="BI16" s="14">
        <v>114880.05</v>
      </c>
      <c r="BO16" s="2" t="s">
        <v>42</v>
      </c>
      <c r="BP16" s="17">
        <v>13059.25</v>
      </c>
      <c r="BR16" s="14" t="str">
        <f t="shared" si="9"/>
        <v>Supplies</v>
      </c>
      <c r="BS16" s="16">
        <f>IF(ISNUMBER(SMALL($BP$8:$BP$27, 3)), IF(SMALL($BP$8:$BP$27, 3) &lt; 0, SMALL($BP$8:$BP$27, 3), ""), "")</f>
        <v>-1188.99</v>
      </c>
    </row>
    <row r="17" spans="3:68" x14ac:dyDescent="0.3">
      <c r="C17" t="str">
        <f>TEXT(SUM(C8:C14)/1000, "[$$-en-US]*  #,##0.00 K")</f>
        <v>$ 286.41 K</v>
      </c>
      <c r="F17" t="str">
        <f>TEXT(GETPIVOTDATA("[Measures].[Total.Sales]",$F$7)/1000000, "[$$-en-US]*  #,##0.00")&amp;" M"</f>
        <v>$ 2.30 M</v>
      </c>
      <c r="I17" t="str">
        <f>TEXT(GETPIVOTDATA("[Measures].[Total.Quantity]",$I$7)/1000, "#,##0.00 K")</f>
        <v>37.87 K</v>
      </c>
      <c r="L17" s="10" t="str">
        <f>ROUND(GETPIVOTDATA("[Measures].[Average Delivery Duration]",$L$7),2)&amp;" DAYS"</f>
        <v>3.96 DAYS</v>
      </c>
      <c r="O17" t="s">
        <v>31</v>
      </c>
      <c r="P17" s="12">
        <f>VLOOKUP(O17,O7:Q12,3,0)</f>
        <v>8.0112157019827754E-2</v>
      </c>
      <c r="T17" t="s">
        <v>35</v>
      </c>
      <c r="U17" s="13">
        <f>VLOOKUP(T17,T7:V12,3,0)</f>
        <v>0.4373122371319848</v>
      </c>
      <c r="Y17" t="s">
        <v>31</v>
      </c>
      <c r="Z17" s="13">
        <f>VLOOKUP(Y17,Y7:AA12,3,0)</f>
        <v>0.51986390473331334</v>
      </c>
      <c r="AH17">
        <v>2017</v>
      </c>
      <c r="AI17" t="s">
        <v>20</v>
      </c>
      <c r="AJ17" s="15">
        <v>77776.960000000006</v>
      </c>
      <c r="AL17" t="str">
        <f t="shared" si="3"/>
        <v>Aug-17</v>
      </c>
      <c r="AM17" s="7">
        <f t="shared" si="4"/>
        <v>63120.85</v>
      </c>
      <c r="AP17">
        <v>2017</v>
      </c>
      <c r="AQ17" t="s">
        <v>20</v>
      </c>
      <c r="AR17" s="9">
        <v>9275.3799999999992</v>
      </c>
      <c r="AT17" t="str">
        <f t="shared" si="5"/>
        <v>Aug-17</v>
      </c>
      <c r="AU17" s="7">
        <f t="shared" si="6"/>
        <v>9041.09</v>
      </c>
      <c r="AX17">
        <v>2017</v>
      </c>
      <c r="AY17" t="s">
        <v>20</v>
      </c>
      <c r="AZ17" s="15">
        <v>77776.960000000006</v>
      </c>
      <c r="BA17" s="9">
        <v>9275.3799999999992</v>
      </c>
      <c r="BC17" t="s">
        <v>18</v>
      </c>
      <c r="BD17" s="7">
        <f t="shared" si="7"/>
        <v>63120.85</v>
      </c>
      <c r="BE17" s="7">
        <f t="shared" si="8"/>
        <v>9041.09</v>
      </c>
      <c r="BH17" s="2" t="s">
        <v>44</v>
      </c>
      <c r="BI17" s="14">
        <v>107532.14</v>
      </c>
      <c r="BO17" s="2" t="s">
        <v>47</v>
      </c>
      <c r="BP17" s="17">
        <v>6964.1</v>
      </c>
    </row>
    <row r="18" spans="3:68" x14ac:dyDescent="0.3">
      <c r="T18" t="s">
        <v>36</v>
      </c>
      <c r="U18" s="13">
        <f>VLOOKUP(T18,T8:V13,3,0)</f>
        <v>0.56268776286801525</v>
      </c>
      <c r="AH18">
        <v>2017</v>
      </c>
      <c r="AI18" t="s">
        <v>21</v>
      </c>
      <c r="AJ18" s="15">
        <v>118447.81</v>
      </c>
      <c r="AL18" t="str">
        <f t="shared" si="3"/>
        <v>Sep-17</v>
      </c>
      <c r="AM18" s="7">
        <f t="shared" si="4"/>
        <v>87866.66</v>
      </c>
      <c r="AP18">
        <v>2017</v>
      </c>
      <c r="AQ18" t="s">
        <v>21</v>
      </c>
      <c r="AR18" s="9">
        <v>9690.1</v>
      </c>
      <c r="AT18" t="str">
        <f t="shared" si="5"/>
        <v>Sep-17</v>
      </c>
      <c r="AU18" s="7">
        <f t="shared" si="6"/>
        <v>10991.57</v>
      </c>
      <c r="AX18">
        <v>2017</v>
      </c>
      <c r="AY18" t="s">
        <v>21</v>
      </c>
      <c r="AZ18" s="15">
        <v>118447.81</v>
      </c>
      <c r="BA18" s="9">
        <v>9690.1</v>
      </c>
      <c r="BC18" t="s">
        <v>19</v>
      </c>
      <c r="BD18" s="7">
        <f t="shared" si="7"/>
        <v>87866.66</v>
      </c>
      <c r="BE18" s="7">
        <f t="shared" si="8"/>
        <v>10991.57</v>
      </c>
      <c r="BH18" s="2" t="s">
        <v>42</v>
      </c>
      <c r="BI18" s="14">
        <v>91705.12</v>
      </c>
      <c r="BO18" s="2" t="s">
        <v>45</v>
      </c>
      <c r="BP18" s="17">
        <v>6527.96</v>
      </c>
    </row>
    <row r="19" spans="3:68" x14ac:dyDescent="0.3">
      <c r="AH19">
        <v>2017</v>
      </c>
      <c r="AI19" t="s">
        <v>22</v>
      </c>
      <c r="AJ19" s="15">
        <v>83829.31</v>
      </c>
      <c r="AL19" t="str">
        <f t="shared" si="3"/>
        <v>Oct-17</v>
      </c>
      <c r="AM19" s="7">
        <f t="shared" si="4"/>
        <v>77776.960000000006</v>
      </c>
      <c r="AP19">
        <v>2017</v>
      </c>
      <c r="AQ19" t="s">
        <v>22</v>
      </c>
      <c r="AR19" s="9">
        <v>8483.4</v>
      </c>
      <c r="AT19" t="str">
        <f t="shared" si="5"/>
        <v>Oct-17</v>
      </c>
      <c r="AU19" s="7">
        <f t="shared" si="6"/>
        <v>9275.3799999999992</v>
      </c>
      <c r="AX19">
        <v>2017</v>
      </c>
      <c r="AY19" t="s">
        <v>22</v>
      </c>
      <c r="AZ19" s="15">
        <v>83829.31</v>
      </c>
      <c r="BA19" s="9">
        <v>8483.4</v>
      </c>
      <c r="BC19" t="s">
        <v>20</v>
      </c>
      <c r="BD19" s="7">
        <f t="shared" si="7"/>
        <v>77776.960000000006</v>
      </c>
      <c r="BE19" s="7">
        <f t="shared" si="8"/>
        <v>9275.3799999999992</v>
      </c>
      <c r="BH19" s="2" t="s">
        <v>50</v>
      </c>
      <c r="BI19" s="14">
        <v>78479.240000000005</v>
      </c>
      <c r="BO19" s="2" t="s">
        <v>49</v>
      </c>
      <c r="BP19" s="17">
        <v>5546.18</v>
      </c>
    </row>
    <row r="20" spans="3:68" x14ac:dyDescent="0.3">
      <c r="AH20">
        <v>2016</v>
      </c>
      <c r="AI20" t="s">
        <v>12</v>
      </c>
      <c r="AJ20" s="15">
        <v>18542.52</v>
      </c>
      <c r="AL20" t="str">
        <f t="shared" si="3"/>
        <v>Nov-17</v>
      </c>
      <c r="AM20" s="7">
        <f t="shared" si="4"/>
        <v>118447.81</v>
      </c>
      <c r="AP20">
        <v>2016</v>
      </c>
      <c r="AQ20" t="s">
        <v>12</v>
      </c>
      <c r="AR20" s="9">
        <v>2824.82</v>
      </c>
      <c r="AT20" t="str">
        <f t="shared" si="5"/>
        <v>Nov-17</v>
      </c>
      <c r="AU20" s="7">
        <f t="shared" si="6"/>
        <v>9690.1</v>
      </c>
      <c r="AX20">
        <v>2016</v>
      </c>
      <c r="AY20" t="s">
        <v>12</v>
      </c>
      <c r="AZ20" s="15">
        <v>18542.52</v>
      </c>
      <c r="BA20" s="9">
        <v>2824.82</v>
      </c>
      <c r="BC20" t="s">
        <v>21</v>
      </c>
      <c r="BD20" s="7">
        <f t="shared" si="7"/>
        <v>118447.81</v>
      </c>
      <c r="BE20" s="7">
        <f t="shared" si="8"/>
        <v>9690.1</v>
      </c>
      <c r="BH20" s="2" t="s">
        <v>52</v>
      </c>
      <c r="BI20" s="14">
        <v>46673.52</v>
      </c>
      <c r="BO20" s="2" t="s">
        <v>55</v>
      </c>
      <c r="BP20" s="17">
        <v>3384.73</v>
      </c>
    </row>
    <row r="21" spans="3:68" x14ac:dyDescent="0.3">
      <c r="AH21">
        <v>2016</v>
      </c>
      <c r="AI21" t="s">
        <v>13</v>
      </c>
      <c r="AJ21" s="15">
        <v>22978.82</v>
      </c>
      <c r="AL21" t="str">
        <f>IF(OR(ISBLANK(AI19), ISBLANK(AH19)), "", AI19&amp;"-"&amp;RIGHT(AH19,2))</f>
        <v>Dec-17</v>
      </c>
      <c r="AM21" s="7">
        <f>INDEX($AJ$8:$AJ$19,MATCH(LEFT(AL21,3),$AI$8:$AI$19,0))</f>
        <v>83829.31</v>
      </c>
      <c r="AP21">
        <v>2016</v>
      </c>
      <c r="AQ21" t="s">
        <v>13</v>
      </c>
      <c r="AR21" s="9">
        <v>5004.59</v>
      </c>
      <c r="AT21" t="str">
        <f t="shared" si="5"/>
        <v>Dec-17</v>
      </c>
      <c r="AU21" s="7">
        <f t="shared" si="6"/>
        <v>8483.4</v>
      </c>
      <c r="AX21">
        <v>2016</v>
      </c>
      <c r="AY21" t="s">
        <v>13</v>
      </c>
      <c r="AZ21" s="15">
        <v>22978.82</v>
      </c>
      <c r="BA21" s="9">
        <v>5004.59</v>
      </c>
      <c r="BC21" t="s">
        <v>22</v>
      </c>
      <c r="BD21" s="7">
        <f t="shared" si="7"/>
        <v>83829.31</v>
      </c>
      <c r="BE21" s="7">
        <f t="shared" si="8"/>
        <v>8483.4</v>
      </c>
      <c r="BH21" s="2" t="s">
        <v>45</v>
      </c>
      <c r="BI21" s="14">
        <v>27118.799999999999</v>
      </c>
      <c r="BO21" s="2" t="s">
        <v>48</v>
      </c>
      <c r="BP21" s="17">
        <v>949.53</v>
      </c>
    </row>
    <row r="22" spans="3:68" x14ac:dyDescent="0.3">
      <c r="AH22">
        <v>2016</v>
      </c>
      <c r="AI22" t="s">
        <v>14</v>
      </c>
      <c r="AJ22" s="15">
        <v>51715.86</v>
      </c>
      <c r="AP22">
        <v>2016</v>
      </c>
      <c r="AQ22" t="s">
        <v>14</v>
      </c>
      <c r="AR22" s="9">
        <v>3611.98</v>
      </c>
      <c r="AX22">
        <v>2016</v>
      </c>
      <c r="AY22" t="s">
        <v>14</v>
      </c>
      <c r="AZ22" s="15">
        <v>51715.86</v>
      </c>
      <c r="BA22" s="9">
        <v>3611.98</v>
      </c>
      <c r="BH22" s="2" t="s">
        <v>47</v>
      </c>
      <c r="BI22" s="14">
        <v>16476.38</v>
      </c>
      <c r="BO22" s="2" t="s">
        <v>52</v>
      </c>
      <c r="BP22" s="17">
        <v>-1188.99</v>
      </c>
    </row>
    <row r="23" spans="3:68" x14ac:dyDescent="0.3">
      <c r="AH23">
        <v>2016</v>
      </c>
      <c r="AI23" t="s">
        <v>15</v>
      </c>
      <c r="AJ23" s="15">
        <v>38750.04</v>
      </c>
      <c r="AP23">
        <v>2016</v>
      </c>
      <c r="AQ23" t="s">
        <v>15</v>
      </c>
      <c r="AR23" s="9">
        <v>2977.88</v>
      </c>
      <c r="AX23">
        <v>2016</v>
      </c>
      <c r="AY23" t="s">
        <v>15</v>
      </c>
      <c r="AZ23" s="15">
        <v>38750.04</v>
      </c>
      <c r="BA23" s="9">
        <v>2977.88</v>
      </c>
      <c r="BH23" s="2" t="s">
        <v>49</v>
      </c>
      <c r="BI23" s="14">
        <v>12486.3</v>
      </c>
      <c r="BO23" s="2" t="s">
        <v>40</v>
      </c>
      <c r="BP23" s="17">
        <v>-3472.56</v>
      </c>
    </row>
    <row r="24" spans="3:68" x14ac:dyDescent="0.3">
      <c r="AH24">
        <v>2016</v>
      </c>
      <c r="AI24" t="s">
        <v>9</v>
      </c>
      <c r="AJ24" s="15">
        <v>56987.75</v>
      </c>
      <c r="AL24" s="8" t="s">
        <v>63</v>
      </c>
      <c r="AM24" s="8" t="s">
        <v>26</v>
      </c>
      <c r="AP24">
        <v>2016</v>
      </c>
      <c r="AQ24" t="s">
        <v>9</v>
      </c>
      <c r="AR24" s="9">
        <v>8662.09</v>
      </c>
      <c r="AT24" s="8" t="s">
        <v>63</v>
      </c>
      <c r="AU24" s="8" t="s">
        <v>26</v>
      </c>
      <c r="AX24">
        <v>2016</v>
      </c>
      <c r="AY24" t="s">
        <v>9</v>
      </c>
      <c r="AZ24" s="15">
        <v>56987.75</v>
      </c>
      <c r="BA24" s="9">
        <v>8662.09</v>
      </c>
      <c r="BC24" s="8" t="s">
        <v>94</v>
      </c>
      <c r="BD24" s="8" t="s">
        <v>26</v>
      </c>
      <c r="BE24" s="8" t="s">
        <v>24</v>
      </c>
      <c r="BH24" s="2" t="s">
        <v>48</v>
      </c>
      <c r="BI24" s="14">
        <v>3024.25</v>
      </c>
      <c r="BO24" s="2" t="s">
        <v>43</v>
      </c>
      <c r="BP24" s="17">
        <v>-17725.59</v>
      </c>
    </row>
    <row r="25" spans="3:68" x14ac:dyDescent="0.3">
      <c r="AH25">
        <v>2016</v>
      </c>
      <c r="AI25" t="s">
        <v>16</v>
      </c>
      <c r="AJ25" s="15">
        <v>40344.54</v>
      </c>
      <c r="AL25" t="s">
        <v>62</v>
      </c>
      <c r="AM25" s="7" cm="1">
        <f t="array" ref="AM25">AVERAGE(IF(ISNUMBER($AM$10:$AM$21),$AM$10:$AM$21))</f>
        <v>61101.265833333331</v>
      </c>
      <c r="AP25">
        <v>2016</v>
      </c>
      <c r="AQ25" t="s">
        <v>16</v>
      </c>
      <c r="AR25" s="9">
        <v>4750.33</v>
      </c>
      <c r="AT25" t="s">
        <v>62</v>
      </c>
      <c r="AU25" s="7" cm="1">
        <f t="array" ref="AU25">AVERAGE(IF(ISNUMBER($AU$10:$AU$21), $AU$10:$AU$21))</f>
        <v>7786.6474999999991</v>
      </c>
      <c r="AX25">
        <v>2016</v>
      </c>
      <c r="AY25" t="s">
        <v>16</v>
      </c>
      <c r="AZ25" s="15">
        <v>40344.54</v>
      </c>
      <c r="BA25" s="9">
        <v>4750.33</v>
      </c>
      <c r="BC25" t="s">
        <v>62</v>
      </c>
      <c r="BD25" s="7" cm="1">
        <f t="array" ref="BD25">AVERAGE(IF(ISNUMBER($BD$10:$BD$21),$BD$10:$BD$21))</f>
        <v>61101.265833333331</v>
      </c>
      <c r="BE25" s="7" cm="1">
        <f t="array" ref="BE25">AVERAGE(IF(ISNUMBER($BE$10:$BE$21),$BE$10:$BE$21))</f>
        <v>7786.6474999999991</v>
      </c>
    </row>
    <row r="26" spans="3:68" x14ac:dyDescent="0.3">
      <c r="AH26">
        <v>2016</v>
      </c>
      <c r="AI26" t="s">
        <v>17</v>
      </c>
      <c r="AJ26" s="15">
        <v>39261.99</v>
      </c>
      <c r="AL26" t="s">
        <v>64</v>
      </c>
      <c r="AM26" s="16" t="str">
        <f>TEXT(AM25/1000, "[$$-en-US]*  #,##0.00 K")</f>
        <v>$ 61.10 K</v>
      </c>
      <c r="AP26">
        <v>2016</v>
      </c>
      <c r="AQ26" t="s">
        <v>17</v>
      </c>
      <c r="AR26" s="9">
        <v>4432.8999999999996</v>
      </c>
      <c r="AT26" t="s">
        <v>64</v>
      </c>
      <c r="AU26" s="16" t="str">
        <f>TEXT(AU25/1000, "[$$-en-US]*  #,##0.00 K")</f>
        <v>$ 7.79 K</v>
      </c>
      <c r="AX26">
        <v>2016</v>
      </c>
      <c r="AY26" t="s">
        <v>17</v>
      </c>
      <c r="AZ26" s="15">
        <v>39261.99</v>
      </c>
      <c r="BA26" s="9">
        <v>4432.8999999999996</v>
      </c>
      <c r="BC26" t="s">
        <v>84</v>
      </c>
      <c r="BD26" s="7" cm="1">
        <f t="array" ref="BD26">MAX(IF(ISNUMBER($BD$10:$BD$21),$BD$10:$BD$21))</f>
        <v>118447.81</v>
      </c>
      <c r="BE26" s="7" cm="1">
        <f t="array" ref="BE26">MAX(IF(ISNUMBER($BE$10:$BE$21),$BE$10:$BE$21))</f>
        <v>14751.87</v>
      </c>
    </row>
    <row r="27" spans="3:68" x14ac:dyDescent="0.3">
      <c r="AH27">
        <v>2016</v>
      </c>
      <c r="AI27" t="s">
        <v>18</v>
      </c>
      <c r="AJ27" s="15">
        <v>31115.35</v>
      </c>
      <c r="AP27">
        <v>2016</v>
      </c>
      <c r="AQ27" t="s">
        <v>18</v>
      </c>
      <c r="AR27" s="9">
        <v>2062.0500000000002</v>
      </c>
      <c r="AX27">
        <v>2016</v>
      </c>
      <c r="AY27" t="s">
        <v>18</v>
      </c>
      <c r="AZ27" s="15">
        <v>31115.35</v>
      </c>
      <c r="BA27" s="9">
        <v>2062.0500000000002</v>
      </c>
      <c r="BC27" t="s">
        <v>85</v>
      </c>
      <c r="BD27" t="str">
        <f>INDEX($BC$10:$BC$21,MATCH(BD26,$BD$10:$BD$21,0))</f>
        <v>Nov</v>
      </c>
      <c r="BE27" t="str">
        <f>INDEX($BC$10:$BC$21,MATCH(BE26,$BE$10:$BE$21,0))</f>
        <v>Mar</v>
      </c>
    </row>
    <row r="28" spans="3:68" x14ac:dyDescent="0.3">
      <c r="AH28">
        <v>2016</v>
      </c>
      <c r="AI28" t="s">
        <v>19</v>
      </c>
      <c r="AJ28" s="15">
        <v>73410.09</v>
      </c>
      <c r="AP28">
        <v>2016</v>
      </c>
      <c r="AQ28" t="s">
        <v>19</v>
      </c>
      <c r="AR28" s="9">
        <v>9328.68</v>
      </c>
      <c r="AX28">
        <v>2016</v>
      </c>
      <c r="AY28" t="s">
        <v>19</v>
      </c>
      <c r="AZ28" s="15">
        <v>73410.09</v>
      </c>
      <c r="BA28" s="9">
        <v>9328.68</v>
      </c>
      <c r="BC28" t="s">
        <v>86</v>
      </c>
      <c r="BD28" s="7" cm="1">
        <f t="array" ref="BD28">MIN(IF(ISNUMBER($BD$10:$BD$21),$BD$10:$BD$21))</f>
        <v>20301.12</v>
      </c>
      <c r="BE28" s="7" cm="1">
        <f t="array" ref="BE28">MIN(IF(ISNUMBER($BE$10:$BE$21),$BE$10:$BE$21))</f>
        <v>933.3</v>
      </c>
    </row>
    <row r="29" spans="3:68" x14ac:dyDescent="0.3">
      <c r="AH29">
        <v>2016</v>
      </c>
      <c r="AI29" t="s">
        <v>20</v>
      </c>
      <c r="AJ29" s="15">
        <v>59687.8</v>
      </c>
      <c r="AP29">
        <v>2016</v>
      </c>
      <c r="AQ29" t="s">
        <v>20</v>
      </c>
      <c r="AR29" s="9">
        <v>16243.22</v>
      </c>
      <c r="AX29">
        <v>2016</v>
      </c>
      <c r="AY29" t="s">
        <v>20</v>
      </c>
      <c r="AZ29" s="15">
        <v>59687.8</v>
      </c>
      <c r="BA29" s="9">
        <v>16243.22</v>
      </c>
      <c r="BC29" t="s">
        <v>87</v>
      </c>
      <c r="BD29" t="str">
        <f>INDEX($BC$10:$BC$21,MATCH(BD28,$BD$10:$BD$21,0))</f>
        <v>Feb</v>
      </c>
      <c r="BE29" t="str">
        <f>INDEX($BC$10:$BC$21,MATCH(BE28,$BE$10:$BE$21,0))</f>
        <v>Apr</v>
      </c>
    </row>
    <row r="30" spans="3:68" x14ac:dyDescent="0.3">
      <c r="AH30">
        <v>2016</v>
      </c>
      <c r="AI30" t="s">
        <v>21</v>
      </c>
      <c r="AJ30" s="15">
        <v>79412.03</v>
      </c>
      <c r="AP30">
        <v>2016</v>
      </c>
      <c r="AQ30" t="s">
        <v>21</v>
      </c>
      <c r="AR30" s="9">
        <v>4011.45</v>
      </c>
      <c r="AX30">
        <v>2016</v>
      </c>
      <c r="AY30" t="s">
        <v>21</v>
      </c>
      <c r="AZ30" s="15">
        <v>79412.03</v>
      </c>
      <c r="BA30" s="9">
        <v>4011.45</v>
      </c>
      <c r="BC30" t="s">
        <v>88</v>
      </c>
      <c r="BD30">
        <f>BD8</f>
        <v>2017</v>
      </c>
      <c r="BE30">
        <f>BD8</f>
        <v>2017</v>
      </c>
    </row>
    <row r="31" spans="3:68" x14ac:dyDescent="0.3">
      <c r="AH31">
        <v>2016</v>
      </c>
      <c r="AI31" t="s">
        <v>22</v>
      </c>
      <c r="AJ31" s="15">
        <v>96999.07</v>
      </c>
      <c r="AP31">
        <v>2016</v>
      </c>
      <c r="AQ31" t="s">
        <v>22</v>
      </c>
      <c r="AR31" s="9">
        <v>17885.28</v>
      </c>
      <c r="AX31">
        <v>2016</v>
      </c>
      <c r="AY31" t="s">
        <v>22</v>
      </c>
      <c r="AZ31" s="15">
        <v>96999.07</v>
      </c>
      <c r="BA31" s="9">
        <v>17885.28</v>
      </c>
      <c r="BC31" t="s">
        <v>89</v>
      </c>
      <c r="BD31">
        <f>IF($BD$30-1=2013, "",$BD$30-1)</f>
        <v>2016</v>
      </c>
      <c r="BE31">
        <f>IF($BE$30-1=2013, "",$BE$30-1)</f>
        <v>2016</v>
      </c>
    </row>
    <row r="32" spans="3:68" x14ac:dyDescent="0.3">
      <c r="AH32">
        <v>2015</v>
      </c>
      <c r="AI32" t="s">
        <v>12</v>
      </c>
      <c r="AJ32" s="15">
        <v>18174.080000000002</v>
      </c>
      <c r="AP32">
        <v>2015</v>
      </c>
      <c r="AQ32" t="s">
        <v>12</v>
      </c>
      <c r="AR32" s="9">
        <v>-3280.97</v>
      </c>
      <c r="AX32">
        <v>2015</v>
      </c>
      <c r="AY32" t="s">
        <v>12</v>
      </c>
      <c r="AZ32" s="15">
        <v>18174.080000000002</v>
      </c>
      <c r="BA32" s="9">
        <v>-3280.97</v>
      </c>
      <c r="BC32" t="s">
        <v>90</v>
      </c>
      <c r="BD32" s="7">
        <f ca="1">SUMIF($AX$8:$BA$57,BD30,$AZ$8:$AZ$57)</f>
        <v>733215.19</v>
      </c>
      <c r="BE32" s="7">
        <f ca="1">SUMIF($AX$8:$BA$57,BE30,$BA$8:$BA$57)</f>
        <v>93439.76999999999</v>
      </c>
    </row>
    <row r="33" spans="25:57" x14ac:dyDescent="0.3">
      <c r="AH33">
        <v>2015</v>
      </c>
      <c r="AI33" t="s">
        <v>13</v>
      </c>
      <c r="AJ33" s="15">
        <v>11951.4</v>
      </c>
      <c r="AP33">
        <v>2015</v>
      </c>
      <c r="AQ33" t="s">
        <v>13</v>
      </c>
      <c r="AR33" s="9">
        <v>2813.84</v>
      </c>
      <c r="AX33">
        <v>2015</v>
      </c>
      <c r="AY33" t="s">
        <v>13</v>
      </c>
      <c r="AZ33" s="15">
        <v>11951.4</v>
      </c>
      <c r="BA33" s="9">
        <v>2813.84</v>
      </c>
      <c r="BC33" t="s">
        <v>91</v>
      </c>
      <c r="BD33" s="7">
        <f ca="1">SUMIF($AX$8:$BA$57,BD31,$AZ$8:$AZ$57)</f>
        <v>609205.85999999987</v>
      </c>
      <c r="BE33" s="7">
        <f ca="1">SUMIF($AX$8:$BA$57,BE31,$BA$8:$BA$57)</f>
        <v>81795.27</v>
      </c>
    </row>
    <row r="34" spans="25:57" x14ac:dyDescent="0.3">
      <c r="AH34">
        <v>2015</v>
      </c>
      <c r="AI34" t="s">
        <v>14</v>
      </c>
      <c r="AJ34" s="15">
        <v>38726.26</v>
      </c>
      <c r="AP34">
        <v>2015</v>
      </c>
      <c r="AQ34" t="s">
        <v>14</v>
      </c>
      <c r="AR34" s="9">
        <v>9732.07</v>
      </c>
      <c r="AX34">
        <v>2015</v>
      </c>
      <c r="AY34" t="s">
        <v>14</v>
      </c>
      <c r="AZ34" s="15">
        <v>38726.26</v>
      </c>
      <c r="BA34" s="9">
        <v>9732.07</v>
      </c>
      <c r="BC34" t="s">
        <v>92</v>
      </c>
      <c r="BD34" s="7">
        <f ca="1">IF(BD33=0,0,BD32-BD33)</f>
        <v>124009.33000000007</v>
      </c>
      <c r="BE34" s="7">
        <f ca="1">IF(BE33=0,0,BE32-BE33)</f>
        <v>11644.499999999985</v>
      </c>
    </row>
    <row r="35" spans="25:57" x14ac:dyDescent="0.3">
      <c r="AH35">
        <v>2015</v>
      </c>
      <c r="AI35" t="s">
        <v>15</v>
      </c>
      <c r="AJ35" s="15">
        <v>34195.25</v>
      </c>
      <c r="AP35">
        <v>2015</v>
      </c>
      <c r="AQ35" t="s">
        <v>15</v>
      </c>
      <c r="AR35" s="9">
        <v>4187.53</v>
      </c>
      <c r="AX35">
        <v>2015</v>
      </c>
      <c r="AY35" t="s">
        <v>15</v>
      </c>
      <c r="AZ35" s="15">
        <v>34195.25</v>
      </c>
      <c r="BA35" s="9">
        <v>4187.53</v>
      </c>
      <c r="BC35" t="s">
        <v>93</v>
      </c>
      <c r="BD35" s="13">
        <f ca="1">IFERROR(BD34/BD33,0)</f>
        <v>0.20355899071620898</v>
      </c>
      <c r="BE35" s="13">
        <f ca="1">IFERROR(BE34/BE33,0)</f>
        <v>0.14236153264119045</v>
      </c>
    </row>
    <row r="36" spans="25:57" x14ac:dyDescent="0.3">
      <c r="AH36">
        <v>2015</v>
      </c>
      <c r="AI36" t="s">
        <v>9</v>
      </c>
      <c r="AJ36" s="15">
        <v>30131.72</v>
      </c>
      <c r="AP36">
        <v>2015</v>
      </c>
      <c r="AQ36" t="s">
        <v>9</v>
      </c>
      <c r="AR36" s="9">
        <v>4667.83</v>
      </c>
      <c r="AX36">
        <v>2015</v>
      </c>
      <c r="AY36" t="s">
        <v>9</v>
      </c>
      <c r="AZ36" s="15">
        <v>30131.72</v>
      </c>
      <c r="BA36" s="9">
        <v>4667.83</v>
      </c>
    </row>
    <row r="37" spans="25:57" x14ac:dyDescent="0.3">
      <c r="AH37">
        <v>2015</v>
      </c>
      <c r="AI37" t="s">
        <v>16</v>
      </c>
      <c r="AJ37" s="15">
        <v>24797.31</v>
      </c>
      <c r="AP37">
        <v>2015</v>
      </c>
      <c r="AQ37" t="s">
        <v>16</v>
      </c>
      <c r="AR37" s="9">
        <v>3335.56</v>
      </c>
      <c r="AX37">
        <v>2015</v>
      </c>
      <c r="AY37" t="s">
        <v>16</v>
      </c>
      <c r="AZ37" s="15">
        <v>24797.31</v>
      </c>
      <c r="BA37" s="9">
        <v>3335.56</v>
      </c>
    </row>
    <row r="38" spans="25:57" x14ac:dyDescent="0.3">
      <c r="AH38">
        <v>2015</v>
      </c>
      <c r="AI38" t="s">
        <v>17</v>
      </c>
      <c r="AJ38" s="15">
        <v>28765.32</v>
      </c>
      <c r="AP38">
        <v>2015</v>
      </c>
      <c r="AQ38" t="s">
        <v>17</v>
      </c>
      <c r="AR38" s="9">
        <v>3288.71</v>
      </c>
      <c r="AX38">
        <v>2015</v>
      </c>
      <c r="AY38" t="s">
        <v>17</v>
      </c>
      <c r="AZ38" s="15">
        <v>28765.32</v>
      </c>
      <c r="BA38" s="9">
        <v>3288.71</v>
      </c>
      <c r="BC38" s="8" t="s">
        <v>95</v>
      </c>
      <c r="BD38" s="8" t="s">
        <v>26</v>
      </c>
      <c r="BE38" s="8" t="s">
        <v>24</v>
      </c>
    </row>
    <row r="39" spans="25:57" x14ac:dyDescent="0.3">
      <c r="AH39">
        <v>2015</v>
      </c>
      <c r="AI39" t="s">
        <v>18</v>
      </c>
      <c r="AJ39" s="15">
        <v>36898.32</v>
      </c>
      <c r="AP39">
        <v>2015</v>
      </c>
      <c r="AQ39" t="s">
        <v>18</v>
      </c>
      <c r="AR39" s="9">
        <v>5355.82</v>
      </c>
      <c r="AX39">
        <v>2015</v>
      </c>
      <c r="AY39" t="s">
        <v>18</v>
      </c>
      <c r="AZ39" s="15">
        <v>36898.32</v>
      </c>
      <c r="BA39" s="9">
        <v>5355.82</v>
      </c>
      <c r="BC39" t="s">
        <v>96</v>
      </c>
      <c r="BD39" s="16" t="str">
        <f>TEXT(BD25, "[$$-en-US]*  #,##0.00, K")</f>
        <v>$ 61.10 K</v>
      </c>
      <c r="BE39" s="16" t="str">
        <f>TEXT(BE25, "[$$-en-US]*  #,##0.00, K")</f>
        <v>$ 7.79 K</v>
      </c>
    </row>
    <row r="40" spans="25:57" x14ac:dyDescent="0.3">
      <c r="AH40">
        <v>2015</v>
      </c>
      <c r="AI40" t="s">
        <v>19</v>
      </c>
      <c r="AJ40" s="15">
        <v>64595.87</v>
      </c>
      <c r="AP40">
        <v>2015</v>
      </c>
      <c r="AQ40" t="s">
        <v>19</v>
      </c>
      <c r="AR40" s="9">
        <v>8209.17</v>
      </c>
      <c r="AX40">
        <v>2015</v>
      </c>
      <c r="AY40" t="s">
        <v>19</v>
      </c>
      <c r="AZ40" s="15">
        <v>64595.87</v>
      </c>
      <c r="BA40" s="9">
        <v>8209.17</v>
      </c>
      <c r="BC40" t="s">
        <v>84</v>
      </c>
      <c r="BD40" s="16" t="str">
        <f>TEXT(BD26, "[$$-en-US]*  #,##0.00, K")&amp;" ("&amp;BD27&amp;")"</f>
        <v>$ 118.45 K (Nov)</v>
      </c>
      <c r="BE40" s="16" t="str">
        <f>TEXT(BE26, "[$$-en-US]*  #,##0.00, K")&amp;" ("&amp;BE27&amp;")"</f>
        <v>$ 14.75 K (Mar)</v>
      </c>
    </row>
    <row r="41" spans="25:57" x14ac:dyDescent="0.3">
      <c r="AH41">
        <v>2015</v>
      </c>
      <c r="AI41" t="s">
        <v>20</v>
      </c>
      <c r="AJ41" s="15">
        <v>31404.9</v>
      </c>
      <c r="AP41">
        <v>2015</v>
      </c>
      <c r="AQ41" t="s">
        <v>20</v>
      </c>
      <c r="AR41" s="9">
        <v>2817.37</v>
      </c>
      <c r="AX41">
        <v>2015</v>
      </c>
      <c r="AY41" t="s">
        <v>20</v>
      </c>
      <c r="AZ41" s="15">
        <v>31404.9</v>
      </c>
      <c r="BA41" s="9">
        <v>2817.37</v>
      </c>
      <c r="BC41" t="s">
        <v>86</v>
      </c>
      <c r="BD41" s="16" t="str">
        <f>TEXT(BD28, "[$$-en-US]*  #,##0.00, K")&amp;" ("&amp;BD29&amp;")"</f>
        <v>$ 20.30 K (Feb)</v>
      </c>
      <c r="BE41" s="16" t="str">
        <f>TEXT(BE28, "[$$-en-US]*  #,##0.00, K")&amp;" ("&amp;BE29&amp;")"</f>
        <v>$ 0.93 K (Apr)</v>
      </c>
    </row>
    <row r="42" spans="25:57" x14ac:dyDescent="0.3">
      <c r="AH42">
        <v>2015</v>
      </c>
      <c r="AI42" t="s">
        <v>21</v>
      </c>
      <c r="AJ42" s="15">
        <v>75972.509999999995</v>
      </c>
      <c r="AP42">
        <v>2015</v>
      </c>
      <c r="AQ42" t="s">
        <v>21</v>
      </c>
      <c r="AR42" s="9">
        <v>12474.8</v>
      </c>
      <c r="AX42">
        <v>2015</v>
      </c>
      <c r="AY42" t="s">
        <v>21</v>
      </c>
      <c r="AZ42" s="15">
        <v>75972.509999999995</v>
      </c>
      <c r="BA42" s="9">
        <v>12474.8</v>
      </c>
      <c r="BC42" t="s">
        <v>97</v>
      </c>
      <c r="BD42" t="str">
        <f ca="1">TEXT(BD35, "0.0 %")&amp;" ("&amp;TEXT(BD34, "#,##0.00, K")&amp;")"</f>
        <v>20.4 % (124.01 K)</v>
      </c>
      <c r="BE42" t="str">
        <f ca="1">TEXT(BE35, "0.0 %")&amp;" ("&amp;TEXT(BE34, "#,##0.00, K")&amp;")"</f>
        <v>14.2 % (11.64 K)</v>
      </c>
    </row>
    <row r="43" spans="25:57" x14ac:dyDescent="0.3">
      <c r="AH43">
        <v>2015</v>
      </c>
      <c r="AI43" t="s">
        <v>22</v>
      </c>
      <c r="AJ43" s="15">
        <v>74919.520000000004</v>
      </c>
      <c r="AP43">
        <v>2015</v>
      </c>
      <c r="AQ43" t="s">
        <v>22</v>
      </c>
      <c r="AR43" s="9">
        <v>8016.96</v>
      </c>
      <c r="AX43">
        <v>2015</v>
      </c>
      <c r="AY43" t="s">
        <v>22</v>
      </c>
      <c r="AZ43" s="15">
        <v>74919.520000000004</v>
      </c>
      <c r="BA43" s="9">
        <v>8016.96</v>
      </c>
    </row>
    <row r="44" spans="25:57" x14ac:dyDescent="0.3">
      <c r="AH44">
        <v>2014</v>
      </c>
      <c r="AI44" t="s">
        <v>12</v>
      </c>
      <c r="AJ44" s="15">
        <v>14236.9</v>
      </c>
      <c r="AP44">
        <v>2014</v>
      </c>
      <c r="AQ44" t="s">
        <v>12</v>
      </c>
      <c r="AR44" s="9">
        <v>2450.1799999999998</v>
      </c>
      <c r="AX44">
        <v>2014</v>
      </c>
      <c r="AY44" t="s">
        <v>12</v>
      </c>
      <c r="AZ44" s="15">
        <v>14236.9</v>
      </c>
      <c r="BA44" s="9">
        <v>2450.1799999999998</v>
      </c>
    </row>
    <row r="45" spans="25:57" x14ac:dyDescent="0.3">
      <c r="AH45">
        <v>2014</v>
      </c>
      <c r="AI45" t="s">
        <v>13</v>
      </c>
      <c r="AJ45" s="15">
        <v>4519.92</v>
      </c>
      <c r="AP45">
        <v>2014</v>
      </c>
      <c r="AQ45" t="s">
        <v>13</v>
      </c>
      <c r="AR45" s="9">
        <v>862.3</v>
      </c>
      <c r="AX45">
        <v>2014</v>
      </c>
      <c r="AY45" t="s">
        <v>13</v>
      </c>
      <c r="AZ45" s="15">
        <v>4519.92</v>
      </c>
      <c r="BA45" s="9">
        <v>862.3</v>
      </c>
    </row>
    <row r="46" spans="25:57" x14ac:dyDescent="0.3">
      <c r="AH46">
        <v>2014</v>
      </c>
      <c r="AI46" t="s">
        <v>14</v>
      </c>
      <c r="AJ46" s="15">
        <v>55691.040000000001</v>
      </c>
      <c r="AP46">
        <v>2014</v>
      </c>
      <c r="AQ46" t="s">
        <v>14</v>
      </c>
      <c r="AR46" s="9">
        <v>498.72</v>
      </c>
      <c r="AX46">
        <v>2014</v>
      </c>
      <c r="AY46" t="s">
        <v>14</v>
      </c>
      <c r="AZ46" s="15">
        <v>55691.040000000001</v>
      </c>
      <c r="BA46" s="9">
        <v>498.72</v>
      </c>
    </row>
    <row r="47" spans="25:57" x14ac:dyDescent="0.3">
      <c r="Y47" s="8" t="s">
        <v>39</v>
      </c>
      <c r="Z47" s="8"/>
      <c r="AA47" s="8"/>
      <c r="AH47">
        <v>2014</v>
      </c>
      <c r="AI47" t="s">
        <v>15</v>
      </c>
      <c r="AJ47" s="15">
        <v>28013.98</v>
      </c>
      <c r="AP47">
        <v>2014</v>
      </c>
      <c r="AQ47" t="s">
        <v>15</v>
      </c>
      <c r="AR47" s="9">
        <v>3500.92</v>
      </c>
      <c r="AX47">
        <v>2014</v>
      </c>
      <c r="AY47" t="s">
        <v>15</v>
      </c>
      <c r="AZ47" s="15">
        <v>28013.98</v>
      </c>
      <c r="BA47" s="9">
        <v>3500.92</v>
      </c>
    </row>
    <row r="48" spans="25:57" x14ac:dyDescent="0.3">
      <c r="Y48" t="s">
        <v>35</v>
      </c>
      <c r="Z48" s="13" t="e">
        <f>VLOOKUP(Y48,Y7:AA12,3,0)</f>
        <v>#N/A</v>
      </c>
      <c r="AH48">
        <v>2014</v>
      </c>
      <c r="AI48" t="s">
        <v>9</v>
      </c>
      <c r="AJ48" s="15">
        <v>23648.28</v>
      </c>
      <c r="AP48">
        <v>2014</v>
      </c>
      <c r="AQ48" t="s">
        <v>9</v>
      </c>
      <c r="AR48" s="9">
        <v>2738.74</v>
      </c>
      <c r="AX48">
        <v>2014</v>
      </c>
      <c r="AY48" t="s">
        <v>9</v>
      </c>
      <c r="AZ48" s="15">
        <v>23648.28</v>
      </c>
      <c r="BA48" s="9">
        <v>2738.74</v>
      </c>
    </row>
    <row r="49" spans="25:53" x14ac:dyDescent="0.3">
      <c r="Y49" t="s">
        <v>36</v>
      </c>
      <c r="Z49" s="13" t="e">
        <f>VLOOKUP(Y49,Y8:AA13,3,0)</f>
        <v>#N/A</v>
      </c>
      <c r="AH49">
        <v>2014</v>
      </c>
      <c r="AI49" t="s">
        <v>16</v>
      </c>
      <c r="AJ49" s="15">
        <v>34595.14</v>
      </c>
      <c r="AP49">
        <v>2014</v>
      </c>
      <c r="AQ49" t="s">
        <v>16</v>
      </c>
      <c r="AR49" s="9">
        <v>4976.5600000000004</v>
      </c>
      <c r="AX49">
        <v>2014</v>
      </c>
      <c r="AY49" t="s">
        <v>16</v>
      </c>
      <c r="AZ49" s="15">
        <v>34595.14</v>
      </c>
      <c r="BA49" s="9">
        <v>4976.5600000000004</v>
      </c>
    </row>
    <row r="50" spans="25:53" x14ac:dyDescent="0.3">
      <c r="AH50">
        <v>2014</v>
      </c>
      <c r="AI50" t="s">
        <v>17</v>
      </c>
      <c r="AJ50" s="15">
        <v>33946.370000000003</v>
      </c>
      <c r="AP50">
        <v>2014</v>
      </c>
      <c r="AQ50" t="s">
        <v>17</v>
      </c>
      <c r="AR50" s="9">
        <v>-841.46</v>
      </c>
      <c r="AX50">
        <v>2014</v>
      </c>
      <c r="AY50" t="s">
        <v>17</v>
      </c>
      <c r="AZ50" s="15">
        <v>33946.370000000003</v>
      </c>
      <c r="BA50" s="9">
        <v>-841.46</v>
      </c>
    </row>
    <row r="51" spans="25:53" x14ac:dyDescent="0.3">
      <c r="AH51">
        <v>2014</v>
      </c>
      <c r="AI51" t="s">
        <v>18</v>
      </c>
      <c r="AJ51" s="15">
        <v>27909.47</v>
      </c>
      <c r="AP51">
        <v>2014</v>
      </c>
      <c r="AQ51" t="s">
        <v>18</v>
      </c>
      <c r="AR51" s="9">
        <v>5318.11</v>
      </c>
      <c r="AX51">
        <v>2014</v>
      </c>
      <c r="AY51" t="s">
        <v>18</v>
      </c>
      <c r="AZ51" s="15">
        <v>27909.47</v>
      </c>
      <c r="BA51" s="9">
        <v>5318.11</v>
      </c>
    </row>
    <row r="52" spans="25:53" x14ac:dyDescent="0.3">
      <c r="AH52">
        <v>2014</v>
      </c>
      <c r="AI52" t="s">
        <v>19</v>
      </c>
      <c r="AJ52" s="15">
        <v>81777.34</v>
      </c>
      <c r="AP52">
        <v>2014</v>
      </c>
      <c r="AQ52" t="s">
        <v>19</v>
      </c>
      <c r="AR52" s="9">
        <v>8328.08</v>
      </c>
      <c r="AX52">
        <v>2014</v>
      </c>
      <c r="AY52" t="s">
        <v>19</v>
      </c>
      <c r="AZ52" s="15">
        <v>81777.34</v>
      </c>
      <c r="BA52" s="9">
        <v>8328.08</v>
      </c>
    </row>
    <row r="53" spans="25:53" x14ac:dyDescent="0.3">
      <c r="AH53">
        <v>2014</v>
      </c>
      <c r="AI53" t="s">
        <v>20</v>
      </c>
      <c r="AJ53" s="15">
        <v>31453.37</v>
      </c>
      <c r="AP53">
        <v>2014</v>
      </c>
      <c r="AQ53" t="s">
        <v>20</v>
      </c>
      <c r="AR53" s="9">
        <v>3448.23</v>
      </c>
      <c r="AX53">
        <v>2014</v>
      </c>
      <c r="AY53" t="s">
        <v>20</v>
      </c>
      <c r="AZ53" s="15">
        <v>31453.37</v>
      </c>
      <c r="BA53" s="9">
        <v>3448.23</v>
      </c>
    </row>
    <row r="54" spans="25:53" x14ac:dyDescent="0.3">
      <c r="AH54">
        <v>2014</v>
      </c>
      <c r="AI54" t="s">
        <v>21</v>
      </c>
      <c r="AJ54" s="15">
        <v>78628.740000000005</v>
      </c>
      <c r="AP54">
        <v>2014</v>
      </c>
      <c r="AQ54" t="s">
        <v>21</v>
      </c>
      <c r="AR54" s="9">
        <v>9292.15</v>
      </c>
      <c r="AX54">
        <v>2014</v>
      </c>
      <c r="AY54" t="s">
        <v>21</v>
      </c>
      <c r="AZ54" s="15">
        <v>78628.740000000005</v>
      </c>
      <c r="BA54" s="9">
        <v>9292.15</v>
      </c>
    </row>
    <row r="55" spans="25:53" x14ac:dyDescent="0.3">
      <c r="AH55">
        <v>2014</v>
      </c>
      <c r="AI55" t="s">
        <v>22</v>
      </c>
      <c r="AJ55" s="15">
        <v>69545.64</v>
      </c>
      <c r="AP55">
        <v>2014</v>
      </c>
      <c r="AQ55" t="s">
        <v>22</v>
      </c>
      <c r="AR55" s="9">
        <v>8983.59</v>
      </c>
      <c r="AX55">
        <v>2014</v>
      </c>
      <c r="AY55" t="s">
        <v>22</v>
      </c>
      <c r="AZ55" s="15">
        <v>69545.64</v>
      </c>
      <c r="BA55" s="9">
        <v>8983.59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Props1.xml><?xml version="1.0" encoding="utf-8"?>
<ds:datastoreItem xmlns:ds="http://schemas.openxmlformats.org/officeDocument/2006/customXml" ds:itemID="{7EC25706-F30A-45F1-92A2-0D0BE445E5CF}">
  <ds:schemaRefs/>
</ds:datastoreItem>
</file>

<file path=customXml/itemProps2.xml><?xml version="1.0" encoding="utf-8"?>
<ds:datastoreItem xmlns:ds="http://schemas.openxmlformats.org/officeDocument/2006/customXml" ds:itemID="{AD43AE1B-3BDE-4233-9872-0C0EE61D34CA}">
  <ds:schemaRefs/>
</ds:datastoreItem>
</file>

<file path=customXml/itemProps3.xml><?xml version="1.0" encoding="utf-8"?>
<ds:datastoreItem xmlns:ds="http://schemas.openxmlformats.org/officeDocument/2006/customXml" ds:itemID="{BF10B90B-701D-4260-8B9C-16C19670425C}">
  <ds:schemaRefs/>
</ds:datastoreItem>
</file>

<file path=customXml/itemProps4.xml><?xml version="1.0" encoding="utf-8"?>
<ds:datastoreItem xmlns:ds="http://schemas.openxmlformats.org/officeDocument/2006/customXml" ds:itemID="{37F71938-338E-4B9C-B812-7662E49439F6}">
  <ds:schemaRefs/>
</ds:datastoreItem>
</file>

<file path=customXml/itemProps5.xml><?xml version="1.0" encoding="utf-8"?>
<ds:datastoreItem xmlns:ds="http://schemas.openxmlformats.org/officeDocument/2006/customXml" ds:itemID="{EC6DECC0-1969-41EB-B579-BB8A26BD8DCF}">
  <ds:schemaRefs/>
</ds:datastoreItem>
</file>

<file path=customXml/itemProps6.xml><?xml version="1.0" encoding="utf-8"?>
<ds:datastoreItem xmlns:ds="http://schemas.openxmlformats.org/officeDocument/2006/customXml" ds:itemID="{407DA17B-BF63-4FB3-A21E-A2B72CFC3666}">
  <ds:schemaRefs/>
</ds:datastoreItem>
</file>

<file path=customXml/itemProps7.xml><?xml version="1.0" encoding="utf-8"?>
<ds:datastoreItem xmlns:ds="http://schemas.openxmlformats.org/officeDocument/2006/customXml" ds:itemID="{7FBBB932-482A-4E56-A54C-090C668DFB60}">
  <ds:schemaRefs/>
</ds:datastoreItem>
</file>

<file path=customXml/itemProps8.xml><?xml version="1.0" encoding="utf-8"?>
<ds:datastoreItem xmlns:ds="http://schemas.openxmlformats.org/officeDocument/2006/customXml" ds:itemID="{621E2EC5-9DBA-4549-BCEE-A7B1D5AC14D6}">
  <ds:schemaRefs/>
</ds:datastoreItem>
</file>

<file path=customXml/itemProps9.xml><?xml version="1.0" encoding="utf-8"?>
<ds:datastoreItem xmlns:ds="http://schemas.openxmlformats.org/officeDocument/2006/customXml" ds:itemID="{A6FFC13C-B41B-4B8A-B0FF-C785021E5383}">
  <ds:schemaRefs/>
</ds:datastoreItem>
</file>

<file path=customXml/itemProps10.xml><?xml version="1.0" encoding="utf-8"?>
<ds:datastoreItem xmlns:ds="http://schemas.openxmlformats.org/officeDocument/2006/customXml" ds:itemID="{C9ACE89A-E991-42DF-BF9C-C8901434E8F7}">
  <ds:schemaRefs/>
</ds:datastoreItem>
</file>

<file path=customXml/itemProps11.xml><?xml version="1.0" encoding="utf-8"?>
<ds:datastoreItem xmlns:ds="http://schemas.openxmlformats.org/officeDocument/2006/customXml" ds:itemID="{C7628704-D417-4122-AEB4-0303DBC4FAAC}">
  <ds:schemaRefs/>
</ds:datastoreItem>
</file>

<file path=customXml/itemProps12.xml><?xml version="1.0" encoding="utf-8"?>
<ds:datastoreItem xmlns:ds="http://schemas.openxmlformats.org/officeDocument/2006/customXml" ds:itemID="{3A00E19B-C599-4382-9751-30C5D9DF35C8}">
  <ds:schemaRefs/>
</ds:datastoreItem>
</file>

<file path=customXml/itemProps13.xml><?xml version="1.0" encoding="utf-8"?>
<ds:datastoreItem xmlns:ds="http://schemas.openxmlformats.org/officeDocument/2006/customXml" ds:itemID="{61171C7B-A1E1-4604-B350-528C4DFC1E0D}">
  <ds:schemaRefs/>
</ds:datastoreItem>
</file>

<file path=customXml/itemProps14.xml><?xml version="1.0" encoding="utf-8"?>
<ds:datastoreItem xmlns:ds="http://schemas.openxmlformats.org/officeDocument/2006/customXml" ds:itemID="{211FBFD8-1BED-4548-AC03-C68A17C8338B}">
  <ds:schemaRefs/>
</ds:datastoreItem>
</file>

<file path=customXml/itemProps15.xml><?xml version="1.0" encoding="utf-8"?>
<ds:datastoreItem xmlns:ds="http://schemas.openxmlformats.org/officeDocument/2006/customXml" ds:itemID="{CDB1B2AC-E36B-4D30-8C77-3C5FB5E9C228}">
  <ds:schemaRefs/>
</ds:datastoreItem>
</file>

<file path=customXml/itemProps16.xml><?xml version="1.0" encoding="utf-8"?>
<ds:datastoreItem xmlns:ds="http://schemas.openxmlformats.org/officeDocument/2006/customXml" ds:itemID="{D1148D6A-DA13-458B-88CC-D20FE9997D61}">
  <ds:schemaRefs/>
</ds:datastoreItem>
</file>

<file path=customXml/itemProps17.xml><?xml version="1.0" encoding="utf-8"?>
<ds:datastoreItem xmlns:ds="http://schemas.openxmlformats.org/officeDocument/2006/customXml" ds:itemID="{2745AEBA-60CF-44E8-B64C-80CA940D8F5F}">
  <ds:schemaRefs/>
</ds:datastoreItem>
</file>

<file path=customXml/itemProps18.xml><?xml version="1.0" encoding="utf-8"?>
<ds:datastoreItem xmlns:ds="http://schemas.openxmlformats.org/officeDocument/2006/customXml" ds:itemID="{95AA2A34-9448-41B0-A79B-074B2E246EC9}">
  <ds:schemaRefs/>
</ds:datastoreItem>
</file>

<file path=customXml/itemProps19.xml><?xml version="1.0" encoding="utf-8"?>
<ds:datastoreItem xmlns:ds="http://schemas.openxmlformats.org/officeDocument/2006/customXml" ds:itemID="{8C154A54-17AF-49FD-89BD-D6F831420E55}">
  <ds:schemaRefs/>
</ds:datastoreItem>
</file>

<file path=customXml/itemProps20.xml><?xml version="1.0" encoding="utf-8"?>
<ds:datastoreItem xmlns:ds="http://schemas.openxmlformats.org/officeDocument/2006/customXml" ds:itemID="{324E30EE-0F4E-4B93-83C2-97880F230EA9}">
  <ds:schemaRefs/>
</ds:datastoreItem>
</file>

<file path=customXml/itemProps21.xml><?xml version="1.0" encoding="utf-8"?>
<ds:datastoreItem xmlns:ds="http://schemas.openxmlformats.org/officeDocument/2006/customXml" ds:itemID="{69855134-7635-4782-AA76-3F8467D4531B}">
  <ds:schemaRefs/>
</ds:datastoreItem>
</file>

<file path=customXml/itemProps22.xml><?xml version="1.0" encoding="utf-8"?>
<ds:datastoreItem xmlns:ds="http://schemas.openxmlformats.org/officeDocument/2006/customXml" ds:itemID="{64A9A428-4BBF-4690-B51A-3AE446029BFA}">
  <ds:schemaRefs/>
</ds:datastoreItem>
</file>

<file path=customXml/itemProps23.xml><?xml version="1.0" encoding="utf-8"?>
<ds:datastoreItem xmlns:ds="http://schemas.openxmlformats.org/officeDocument/2006/customXml" ds:itemID="{C3A63525-17EC-4DC6-A7BD-242C24AF0B3F}">
  <ds:schemaRefs/>
</ds:datastoreItem>
</file>

<file path=customXml/itemProps24.xml><?xml version="1.0" encoding="utf-8"?>
<ds:datastoreItem xmlns:ds="http://schemas.openxmlformats.org/officeDocument/2006/customXml" ds:itemID="{3A6B8608-568A-4E76-8B4E-B0DF90A75E12}">
  <ds:schemaRefs/>
</ds:datastoreItem>
</file>

<file path=customXml/itemProps25.xml><?xml version="1.0" encoding="utf-8"?>
<ds:datastoreItem xmlns:ds="http://schemas.openxmlformats.org/officeDocument/2006/customXml" ds:itemID="{B688367C-2C4F-4342-AFAA-20D820C87914}">
  <ds:schemaRefs/>
</ds:datastoreItem>
</file>

<file path=customXml/itemProps26.xml><?xml version="1.0" encoding="utf-8"?>
<ds:datastoreItem xmlns:ds="http://schemas.openxmlformats.org/officeDocument/2006/customXml" ds:itemID="{5114170C-6EF1-4A4E-A65F-F14B38D62234}">
  <ds:schemaRefs/>
</ds:datastoreItem>
</file>

<file path=customXml/itemProps27.xml><?xml version="1.0" encoding="utf-8"?>
<ds:datastoreItem xmlns:ds="http://schemas.openxmlformats.org/officeDocument/2006/customXml" ds:itemID="{F1AA3250-479B-4CC4-95F9-2F4F0D934102}">
  <ds:schemaRefs/>
</ds:datastoreItem>
</file>

<file path=customXml/itemProps28.xml><?xml version="1.0" encoding="utf-8"?>
<ds:datastoreItem xmlns:ds="http://schemas.openxmlformats.org/officeDocument/2006/customXml" ds:itemID="{98DB2321-EA78-420F-8E12-DA48F943EB15}">
  <ds:schemaRefs/>
</ds:datastoreItem>
</file>

<file path=customXml/itemProps29.xml><?xml version="1.0" encoding="utf-8"?>
<ds:datastoreItem xmlns:ds="http://schemas.openxmlformats.org/officeDocument/2006/customXml" ds:itemID="{CE585E1E-7D33-49A2-A9EC-346A6B868C62}">
  <ds:schemaRefs/>
</ds:datastoreItem>
</file>

<file path=customXml/itemProps30.xml><?xml version="1.0" encoding="utf-8"?>
<ds:datastoreItem xmlns:ds="http://schemas.openxmlformats.org/officeDocument/2006/customXml" ds:itemID="{09CDB4B1-A3F7-4FBB-9F61-2EC93FB92EA2}">
  <ds:schemaRefs/>
</ds:datastoreItem>
</file>

<file path=customXml/itemProps31.xml><?xml version="1.0" encoding="utf-8"?>
<ds:datastoreItem xmlns:ds="http://schemas.openxmlformats.org/officeDocument/2006/customXml" ds:itemID="{A5958C03-6FC1-4A74-A145-46DB8396A541}">
  <ds:schemaRefs/>
</ds:datastoreItem>
</file>

<file path=customXml/itemProps32.xml><?xml version="1.0" encoding="utf-8"?>
<ds:datastoreItem xmlns:ds="http://schemas.openxmlformats.org/officeDocument/2006/customXml" ds:itemID="{8D49D346-349B-496A-9F1E-C7FAEFF9C5CA}">
  <ds:schemaRefs/>
</ds:datastoreItem>
</file>

<file path=customXml/itemProps33.xml><?xml version="1.0" encoding="utf-8"?>
<ds:datastoreItem xmlns:ds="http://schemas.openxmlformats.org/officeDocument/2006/customXml" ds:itemID="{D00A5C7C-5EBC-4252-88C9-9A02A975B561}">
  <ds:schemaRefs/>
</ds:datastoreItem>
</file>

<file path=customXml/itemProps34.xml><?xml version="1.0" encoding="utf-8"?>
<ds:datastoreItem xmlns:ds="http://schemas.openxmlformats.org/officeDocument/2006/customXml" ds:itemID="{2A35DC9F-78B1-48BC-874E-A739677EF5C5}">
  <ds:schemaRefs>
    <ds:schemaRef ds:uri="http://schemas.microsoft.com/DataMashup"/>
  </ds:schemaRefs>
</ds:datastoreItem>
</file>

<file path=customXml/itemProps35.xml><?xml version="1.0" encoding="utf-8"?>
<ds:datastoreItem xmlns:ds="http://schemas.openxmlformats.org/officeDocument/2006/customXml" ds:itemID="{DAB5A2FF-A5B9-47E8-AA5C-5AB722DF6C8B}">
  <ds:schemaRefs/>
</ds:datastoreItem>
</file>

<file path=customXml/itemProps36.xml><?xml version="1.0" encoding="utf-8"?>
<ds:datastoreItem xmlns:ds="http://schemas.openxmlformats.org/officeDocument/2006/customXml" ds:itemID="{D7A5E2C5-AFB2-4B4C-A085-46BFAE742FB7}">
  <ds:schemaRefs/>
</ds:datastoreItem>
</file>

<file path=customXml/itemProps37.xml><?xml version="1.0" encoding="utf-8"?>
<ds:datastoreItem xmlns:ds="http://schemas.openxmlformats.org/officeDocument/2006/customXml" ds:itemID="{ECDADB15-186A-46A6-A2B1-72A68A7DC02A}">
  <ds:schemaRefs/>
</ds:datastoreItem>
</file>

<file path=customXml/itemProps38.xml><?xml version="1.0" encoding="utf-8"?>
<ds:datastoreItem xmlns:ds="http://schemas.openxmlformats.org/officeDocument/2006/customXml" ds:itemID="{8287A0CC-54D1-4E2E-8CB2-4E37BECA196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SuperStore Sales Dashboard</vt:lpstr>
      <vt:lpstr>Analysis</vt:lpstr>
      <vt:lpstr>'SuperStore Sales Dashboard'!Print_Area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Adrian E. Adona</dc:creator>
  <cp:lastModifiedBy>John Adrian E. Adona</cp:lastModifiedBy>
  <cp:lastPrinted>2023-11-01T08:53:08Z</cp:lastPrinted>
  <dcterms:created xsi:type="dcterms:W3CDTF">2023-10-14T02:58:55Z</dcterms:created>
  <dcterms:modified xsi:type="dcterms:W3CDTF">2024-07-13T16:36:23Z</dcterms:modified>
</cp:coreProperties>
</file>