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ohn/Documents/"/>
    </mc:Choice>
  </mc:AlternateContent>
  <xr:revisionPtr revIDLastSave="0" documentId="13_ncr:1_{C5CDFB41-56AF-174C-B457-7B828F7B9C30}" xr6:coauthVersionLast="47" xr6:coauthVersionMax="47" xr10:uidLastSave="{00000000-0000-0000-0000-000000000000}"/>
  <bookViews>
    <workbookView xWindow="28800" yWindow="0" windowWidth="38400" windowHeight="21600" activeTab="2" xr2:uid="{D11DA626-543D-B843-A6FD-F071A563E2AE}"/>
  </bookViews>
  <sheets>
    <sheet name="HW1 Problem 1" sheetId="1" r:id="rId1"/>
    <sheet name="HW1 Problem 2" sheetId="2" r:id="rId2"/>
    <sheet name="HW 1 Problem 3" sheetId="3" r:id="rId3"/>
    <sheet name="HW1 Problem 4" sheetId="4" r:id="rId4"/>
    <sheet name="HW1 Problem 5" sheetId="5" r:id="rId5"/>
    <sheet name="HW1 Problem 6" sheetId="6" r:id="rId6"/>
    <sheet name="HW1 Problem 7" sheetId="7" r:id="rId7"/>
    <sheet name="HW1 Problem 8" sheetId="8" r:id="rId8"/>
    <sheet name="HW1 Problem 9" sheetId="9" r:id="rId9"/>
  </sheets>
  <definedNames>
    <definedName name="solver_adj" localSheetId="2" hidden="1">'HW 1 Problem 3'!$B$21</definedName>
    <definedName name="solver_adj" localSheetId="0" hidden="1">'HW1 Problem 1'!$B$27</definedName>
    <definedName name="solver_adj" localSheetId="3" hidden="1">'HW1 Problem 4'!#REF!</definedName>
    <definedName name="solver_adj" localSheetId="4" hidden="1">'HW1 Problem 5'!$B$10</definedName>
    <definedName name="solver_adj" localSheetId="5" hidden="1">'HW1 Problem 6'!$B$4:$B$5</definedName>
    <definedName name="solver_cvg" localSheetId="2" hidden="1">0.0001</definedName>
    <definedName name="solver_cvg" localSheetId="0" hidden="1">0.0001</definedName>
    <definedName name="solver_cvg" localSheetId="3" hidden="1">0.0001</definedName>
    <definedName name="solver_cvg" localSheetId="4" hidden="1">0.0001</definedName>
    <definedName name="solver_cvg" localSheetId="5" hidden="1">0.0001</definedName>
    <definedName name="solver_drv" localSheetId="2" hidden="1">1</definedName>
    <definedName name="solver_drv" localSheetId="0" hidden="1">1</definedName>
    <definedName name="solver_drv" localSheetId="3" hidden="1">1</definedName>
    <definedName name="solver_drv" localSheetId="4" hidden="1">1</definedName>
    <definedName name="solver_drv" localSheetId="5" hidden="1">1</definedName>
    <definedName name="solver_eng" localSheetId="2" hidden="1">1</definedName>
    <definedName name="solver_eng" localSheetId="0" hidden="1">1</definedName>
    <definedName name="solver_eng" localSheetId="3" hidden="1">1</definedName>
    <definedName name="solver_eng" localSheetId="4" hidden="1">1</definedName>
    <definedName name="solver_eng" localSheetId="5" hidden="1">1</definedName>
    <definedName name="solver_itr" localSheetId="2" hidden="1">2147483647</definedName>
    <definedName name="solver_itr" localSheetId="0"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2" hidden="1">'HW 1 Problem 3'!$B$21</definedName>
    <definedName name="solver_lhs1" localSheetId="4" hidden="1">'HW1 Problem 5'!$B$10</definedName>
    <definedName name="solver_lhs1" localSheetId="5" hidden="1">'HW1 Problem 6'!$B$8</definedName>
    <definedName name="solver_lhs2" localSheetId="4" hidden="1">'HW1 Problem 5'!$B$10</definedName>
    <definedName name="solver_lin" localSheetId="2" hidden="1">2</definedName>
    <definedName name="solver_lin" localSheetId="0" hidden="1">2</definedName>
    <definedName name="solver_lin" localSheetId="3" hidden="1">2</definedName>
    <definedName name="solver_lin" localSheetId="4" hidden="1">2</definedName>
    <definedName name="solver_lin" localSheetId="5" hidden="1">2</definedName>
    <definedName name="solver_mip" localSheetId="2" hidden="1">2147483647</definedName>
    <definedName name="solver_mip" localSheetId="0" hidden="1">2147483647</definedName>
    <definedName name="solver_mip" localSheetId="3" hidden="1">2147483647</definedName>
    <definedName name="solver_mip" localSheetId="4" hidden="1">2147483647</definedName>
    <definedName name="solver_mip" localSheetId="5" hidden="1">2147483647</definedName>
    <definedName name="solver_mni" localSheetId="2" hidden="1">30</definedName>
    <definedName name="solver_mni" localSheetId="0" hidden="1">30</definedName>
    <definedName name="solver_mni" localSheetId="3" hidden="1">30</definedName>
    <definedName name="solver_mni" localSheetId="4" hidden="1">30</definedName>
    <definedName name="solver_mni" localSheetId="5" hidden="1">30</definedName>
    <definedName name="solver_mrt" localSheetId="2" hidden="1">0.075</definedName>
    <definedName name="solver_mrt" localSheetId="0" hidden="1">0.075</definedName>
    <definedName name="solver_mrt" localSheetId="3" hidden="1">0.075</definedName>
    <definedName name="solver_mrt" localSheetId="4" hidden="1">0.075</definedName>
    <definedName name="solver_mrt" localSheetId="5" hidden="1">0.075</definedName>
    <definedName name="solver_msl" localSheetId="2" hidden="1">2</definedName>
    <definedName name="solver_msl" localSheetId="0" hidden="1">2</definedName>
    <definedName name="solver_msl" localSheetId="3" hidden="1">2</definedName>
    <definedName name="solver_msl" localSheetId="4" hidden="1">2</definedName>
    <definedName name="solver_msl" localSheetId="5" hidden="1">2</definedName>
    <definedName name="solver_neg" localSheetId="2" hidden="1">1</definedName>
    <definedName name="solver_neg" localSheetId="0" hidden="1">1</definedName>
    <definedName name="solver_neg" localSheetId="3" hidden="1">1</definedName>
    <definedName name="solver_neg" localSheetId="4" hidden="1">1</definedName>
    <definedName name="solver_neg" localSheetId="5" hidden="1">1</definedName>
    <definedName name="solver_nod" localSheetId="2" hidden="1">2147483647</definedName>
    <definedName name="solver_nod" localSheetId="0" hidden="1">2147483647</definedName>
    <definedName name="solver_nod" localSheetId="3" hidden="1">2147483647</definedName>
    <definedName name="solver_nod" localSheetId="4" hidden="1">2147483647</definedName>
    <definedName name="solver_nod" localSheetId="5" hidden="1">2147483647</definedName>
    <definedName name="solver_num" localSheetId="2" hidden="1">1</definedName>
    <definedName name="solver_num" localSheetId="0" hidden="1">0</definedName>
    <definedName name="solver_num" localSheetId="3" hidden="1">0</definedName>
    <definedName name="solver_num" localSheetId="4" hidden="1">2</definedName>
    <definedName name="solver_num" localSheetId="5" hidden="1">1</definedName>
    <definedName name="solver_opt" localSheetId="2" hidden="1">'HW 1 Problem 3'!$A$24</definedName>
    <definedName name="solver_opt" localSheetId="0" hidden="1">'HW1 Problem 1'!$B$26</definedName>
    <definedName name="solver_opt" localSheetId="3" hidden="1">'HW1 Problem 4'!#REF!</definedName>
    <definedName name="solver_opt" localSheetId="4" hidden="1">'HW1 Problem 5'!$B$11</definedName>
    <definedName name="solver_opt" localSheetId="5" hidden="1">'HW1 Problem 6'!$B$7</definedName>
    <definedName name="solver_pre" localSheetId="2" hidden="1">0.000001</definedName>
    <definedName name="solver_pre" localSheetId="0" hidden="1">0.000001</definedName>
    <definedName name="solver_pre" localSheetId="3" hidden="1">0.000001</definedName>
    <definedName name="solver_pre" localSheetId="4" hidden="1">0.000001</definedName>
    <definedName name="solver_pre" localSheetId="5" hidden="1">0.000001</definedName>
    <definedName name="solver_rbv" localSheetId="2" hidden="1">1</definedName>
    <definedName name="solver_rbv" localSheetId="0" hidden="1">1</definedName>
    <definedName name="solver_rbv" localSheetId="3" hidden="1">1</definedName>
    <definedName name="solver_rbv" localSheetId="4" hidden="1">1</definedName>
    <definedName name="solver_rbv" localSheetId="5" hidden="1">1</definedName>
    <definedName name="solver_rel1" localSheetId="2" hidden="1">4</definedName>
    <definedName name="solver_rel1" localSheetId="4" hidden="1">1</definedName>
    <definedName name="solver_rel1" localSheetId="5" hidden="1">2</definedName>
    <definedName name="solver_rel2" localSheetId="4" hidden="1">3</definedName>
    <definedName name="solver_rhs1" localSheetId="2" hidden="1">"integer"</definedName>
    <definedName name="solver_rhs1" localSheetId="4" hidden="1">1</definedName>
    <definedName name="solver_rhs1" localSheetId="5" hidden="1">2000</definedName>
    <definedName name="solver_rhs2" localSheetId="4" hidden="1">-1</definedName>
    <definedName name="solver_rlx" localSheetId="2" hidden="1">2</definedName>
    <definedName name="solver_rlx" localSheetId="0" hidden="1">2</definedName>
    <definedName name="solver_rlx" localSheetId="3" hidden="1">2</definedName>
    <definedName name="solver_rlx" localSheetId="4" hidden="1">2</definedName>
    <definedName name="solver_rlx" localSheetId="5" hidden="1">2</definedName>
    <definedName name="solver_rsd" localSheetId="2" hidden="1">0</definedName>
    <definedName name="solver_rsd" localSheetId="0" hidden="1">0</definedName>
    <definedName name="solver_rsd" localSheetId="3" hidden="1">0</definedName>
    <definedName name="solver_rsd" localSheetId="4" hidden="1">0</definedName>
    <definedName name="solver_rsd" localSheetId="5" hidden="1">0</definedName>
    <definedName name="solver_scl" localSheetId="2" hidden="1">1</definedName>
    <definedName name="solver_scl" localSheetId="0" hidden="1">1</definedName>
    <definedName name="solver_scl" localSheetId="3" hidden="1">1</definedName>
    <definedName name="solver_scl" localSheetId="4" hidden="1">1</definedName>
    <definedName name="solver_scl" localSheetId="5" hidden="1">1</definedName>
    <definedName name="solver_sho" localSheetId="2" hidden="1">2</definedName>
    <definedName name="solver_sho" localSheetId="0" hidden="1">2</definedName>
    <definedName name="solver_sho" localSheetId="3" hidden="1">2</definedName>
    <definedName name="solver_sho" localSheetId="4" hidden="1">2</definedName>
    <definedName name="solver_sho" localSheetId="5" hidden="1">2</definedName>
    <definedName name="solver_ssz" localSheetId="2" hidden="1">100</definedName>
    <definedName name="solver_ssz" localSheetId="0" hidden="1">100</definedName>
    <definedName name="solver_ssz" localSheetId="3" hidden="1">100</definedName>
    <definedName name="solver_ssz" localSheetId="4" hidden="1">100</definedName>
    <definedName name="solver_ssz" localSheetId="5" hidden="1">100</definedName>
    <definedName name="solver_tim" localSheetId="2" hidden="1">2147483647</definedName>
    <definedName name="solver_tim" localSheetId="0" hidden="1">2147483647</definedName>
    <definedName name="solver_tim" localSheetId="3" hidden="1">2147483647</definedName>
    <definedName name="solver_tim" localSheetId="4" hidden="1">2147483647</definedName>
    <definedName name="solver_tim" localSheetId="5" hidden="1">2147483647</definedName>
    <definedName name="solver_tol" localSheetId="2" hidden="1">0.01</definedName>
    <definedName name="solver_tol" localSheetId="0" hidden="1">0.01</definedName>
    <definedName name="solver_tol" localSheetId="3" hidden="1">0.01</definedName>
    <definedName name="solver_tol" localSheetId="4" hidden="1">0.01</definedName>
    <definedName name="solver_tol" localSheetId="5" hidden="1">0.01</definedName>
    <definedName name="solver_typ" localSheetId="2" hidden="1">3</definedName>
    <definedName name="solver_typ" localSheetId="0" hidden="1">1</definedName>
    <definedName name="solver_typ" localSheetId="3" hidden="1">3</definedName>
    <definedName name="solver_typ" localSheetId="4" hidden="1">1</definedName>
    <definedName name="solver_typ" localSheetId="5" hidden="1">2</definedName>
    <definedName name="solver_val" localSheetId="2" hidden="1">225</definedName>
    <definedName name="solver_val" localSheetId="0" hidden="1">0</definedName>
    <definedName name="solver_val" localSheetId="3" hidden="1">250</definedName>
    <definedName name="solver_val" localSheetId="4" hidden="1">0</definedName>
    <definedName name="solver_val" localSheetId="5" hidden="1">0</definedName>
    <definedName name="solver_ver" localSheetId="2" hidden="1">2</definedName>
    <definedName name="solver_ver" localSheetId="0" hidden="1">2</definedName>
    <definedName name="solver_ver" localSheetId="3" hidden="1">2</definedName>
    <definedName name="solver_ver" localSheetId="4" hidden="1">2</definedName>
    <definedName name="solver_ver" localSheetId="5"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9" l="1"/>
  <c r="D4" i="9"/>
  <c r="B6" i="8"/>
  <c r="B7" i="8"/>
  <c r="B8" i="8"/>
  <c r="B9" i="8"/>
  <c r="B10" i="8"/>
  <c r="B11" i="8"/>
  <c r="B12" i="8"/>
  <c r="B5" i="8"/>
  <c r="B22" i="7"/>
  <c r="B21" i="7"/>
  <c r="F18" i="7"/>
  <c r="F21" i="7" s="1"/>
  <c r="F22" i="7" s="1"/>
  <c r="F23" i="7" s="1"/>
  <c r="B18" i="7"/>
  <c r="B13" i="7"/>
  <c r="B11" i="7"/>
  <c r="B9" i="7"/>
  <c r="B8" i="6"/>
  <c r="B7" i="6"/>
  <c r="B11" i="5"/>
  <c r="G7" i="5"/>
  <c r="G8" i="5"/>
  <c r="G9" i="5"/>
  <c r="G10" i="5"/>
  <c r="G11" i="5"/>
  <c r="G12" i="5"/>
  <c r="G13" i="5"/>
  <c r="G14" i="5"/>
  <c r="G15" i="5"/>
  <c r="G16" i="5"/>
  <c r="G17" i="5"/>
  <c r="G18" i="5"/>
  <c r="G19" i="5"/>
  <c r="G20" i="5"/>
  <c r="G21" i="5"/>
  <c r="G22" i="5"/>
  <c r="G23" i="5"/>
  <c r="G24" i="5"/>
  <c r="G25" i="5"/>
  <c r="G26" i="5"/>
  <c r="G6" i="5"/>
  <c r="B7" i="5"/>
  <c r="A10" i="3"/>
  <c r="A18" i="3"/>
  <c r="A26" i="3"/>
  <c r="A35" i="3"/>
  <c r="A42" i="3"/>
  <c r="E9" i="4"/>
  <c r="B9" i="4"/>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B6" i="1"/>
  <c r="B21" i="1" s="1"/>
  <c r="B23" i="7" l="1"/>
  <c r="B14" i="1"/>
  <c r="B25" i="1"/>
  <c r="B15" i="1"/>
  <c r="B26" i="1"/>
  <c r="B20" i="1"/>
</calcChain>
</file>

<file path=xl/sharedStrings.xml><?xml version="1.0" encoding="utf-8"?>
<sst xmlns="http://schemas.openxmlformats.org/spreadsheetml/2006/main" count="148" uniqueCount="103">
  <si>
    <t>PROBLEM 1</t>
  </si>
  <si>
    <t>Theta (deg)</t>
  </si>
  <si>
    <t>Theta (rad)</t>
  </si>
  <si>
    <t>Vo (m/s)</t>
  </si>
  <si>
    <t>g (m/s^2)</t>
  </si>
  <si>
    <t>x</t>
  </si>
  <si>
    <t>y</t>
  </si>
  <si>
    <t>t</t>
  </si>
  <si>
    <t>Projectile lands when Y=0 and X &gt; 0</t>
  </si>
  <si>
    <t>Formulas Used:</t>
  </si>
  <si>
    <t>x = Vo*COS(Theta (rad))*t</t>
  </si>
  <si>
    <t>y = (Vo*SIN(Theta (rad)))*t - 0.5*g*t^2</t>
  </si>
  <si>
    <t>Guess = After inputing several numbers, I set my guess to 5 seconds, which was pretty close</t>
  </si>
  <si>
    <t>&lt;--- This is how far away the projectile landed…it changed when solver adjusted t to be as close to zero as possible</t>
  </si>
  <si>
    <t>I then used solver to get a close answer to part a (highlighted in green) by setting y = 0 by changing t</t>
  </si>
  <si>
    <t>After I got the answer to part a, I used the same formulas and told solver to find the maximum for y, which is the answer to part b</t>
  </si>
  <si>
    <t>&lt;--- This is how high the projectile will go, of course I could have calculated this by dividing the time it took for the projectile to hit the ground by two, but this seemed more accurate</t>
  </si>
  <si>
    <t>Degrees</t>
  </si>
  <si>
    <t>Radians</t>
  </si>
  <si>
    <t>PROBLEM 2</t>
  </si>
  <si>
    <t>PROBLEM 3</t>
  </si>
  <si>
    <t>Total Cost</t>
  </si>
  <si>
    <t>Interest</t>
  </si>
  <si>
    <t>Monthly Payment:</t>
  </si>
  <si>
    <t># of Payments</t>
  </si>
  <si>
    <t>$225 a month (Guess)</t>
  </si>
  <si>
    <t>Initail (Part A)</t>
  </si>
  <si>
    <t>$225 a month (Solver)</t>
  </si>
  <si>
    <t>Monthly payment:</t>
  </si>
  <si>
    <t>Unfortuantely it would not give me $225 for some reason, and always went to $75</t>
  </si>
  <si>
    <t>&lt;--- Used Solver &amp; Goal Seek to find $225 by changing "# of Payments" (B21)</t>
  </si>
  <si>
    <t>&lt;--- As you can see, 81 payments is slightly higher than our maximum</t>
  </si>
  <si>
    <t>Thanfully, the number of payments must be in whole numbers, and as close to, but less than or equal to $225 as possible. Since 81 payments is slightly over $225, it means that 82 payments is the closest whole number that comes out to less than $225. Plugging that in below, we see that it is below $225, and that it is the lowest 
number we can get without going over $225.</t>
  </si>
  <si>
    <t>&lt;--- 82 payments is just under $225, so this is our answer to part B</t>
  </si>
  <si>
    <t>&lt;&lt; ANSWER TO PART B</t>
  </si>
  <si>
    <t>PROBLEM 4</t>
  </si>
  <si>
    <t>m</t>
  </si>
  <si>
    <t>k (N/m)</t>
  </si>
  <si>
    <t>m (N/m^3)</t>
  </si>
  <si>
    <t>x (m)</t>
  </si>
  <si>
    <t>Guess</t>
  </si>
  <si>
    <t>Force (N)</t>
  </si>
  <si>
    <t>Solver</t>
  </si>
  <si>
    <t>The spring will be compressed 0.23625654 m, according to the solver</t>
  </si>
  <si>
    <t>A “stiff” spring is one that gets stronger the more it is compressed, unlike a linear spring for which the spring constant is constant. Suppose the force in a stiff spring is defined by the function F(x) = kx+mx^3 , where x is the amount of compression, k= 500 N/m and m=10,000 N/m. Using the Solver function, find the compression x (meters) of the spring if a force of 250
N is applied.</t>
  </si>
  <si>
    <t>&lt;&lt; ANSWER TO PART A</t>
  </si>
  <si>
    <t>You are buying a car that costs $15,000. The bank secured a loan at 6% interest, which you have to pay off in 60 months.
a. Calculate the monthly payment using the built in PMT function.
b. You find the payment in part (a) to be too high. You can afford only a monthly payment of $225. How many monthly payments of $225 will you need to make until the loan is paid off? (Use Goal Seek).</t>
  </si>
  <si>
    <t>Create a table that shows the conversion of degrees to radians for 0-360 degrees counting by 10 degrees. Show a table and XY scatter plot with a trend line and equations, axis labels and a title.</t>
  </si>
  <si>
    <t xml:space="preserve">   &lt;--- 5.01010101 seconds elapsed before the projectile hit the ground</t>
  </si>
  <si>
    <t>A projectile is launched at an angle of 55 degrees from the horizontal with a velocity of 30m/s. Neglecting air resistance and assuming a horizontal surface, determine the following:
a. How far away from the launch site the projectile will land.
b. The maximum height the projectile will reach. (Hint: Max height is reached at half the time of flight)</t>
  </si>
  <si>
    <t>PROBLEM 5</t>
  </si>
  <si>
    <t>Use Excel Solver function to find a local maximum of the following function: F(x) = x^4-x^3-7x^2+x+6. 
Show your work before and after.</t>
  </si>
  <si>
    <t>Thankfully not much work is required, I just need to make an "x" row, and an "F(x)" row, then guess what the maximum will be. After that, I can use my guess, and plug the F(x) row into solver to get an answer by changing the x row</t>
  </si>
  <si>
    <t>F(x)</t>
  </si>
  <si>
    <t>Local Max may be @ x = 0. This will be my Guess</t>
  </si>
  <si>
    <t>To make sure I got the 
correct local max, I set solver's constraints to 1 &gt;= x &gt;= -1</t>
  </si>
  <si>
    <t>There is a local max of F(x) = 6.03538256 at x = 0.07046455</t>
  </si>
  <si>
    <t>Goes to infinity</t>
  </si>
  <si>
    <t>PROBLEM 6</t>
  </si>
  <si>
    <t>Your boss at NASA has asked you to design a cylindrical tank for storing cryogenic propellant. The tank should be able to hold 2000 liters of the propellant. The tank should have minimum possible surface area to minimize heat transfer with the surroundings. Use Solver function to determine the radius (r) and height (h) of the tank.
Total surface area of a cylinder = 2*PI()*r(r+h)
 Volume of a cylinder = PI()*r^2*h</t>
  </si>
  <si>
    <t>r</t>
  </si>
  <si>
    <t>h</t>
  </si>
  <si>
    <t>SA</t>
  </si>
  <si>
    <t>V</t>
  </si>
  <si>
    <t>To solve it, I set my target to minimum for SA, by changing r and h, and putting a constraint on the system  so that V = 2000. That way, it gave me the minimum sirface area for a 2000L tank by changing r and h.</t>
  </si>
  <si>
    <t>&lt;&lt; ANSWERS</t>
  </si>
  <si>
    <t>PROBLEM 7</t>
  </si>
  <si>
    <t>Use the following information and Goal Seek to find what value of d gives a deflection of 1mm. Your results should look like the sample below the problem description. Use the convert function for ALL unit conversions.</t>
  </si>
  <si>
    <t>Beam Deflection:</t>
  </si>
  <si>
    <t>Constants</t>
  </si>
  <si>
    <t>F</t>
  </si>
  <si>
    <t>L</t>
  </si>
  <si>
    <t>E</t>
  </si>
  <si>
    <t>b</t>
  </si>
  <si>
    <t>N</t>
  </si>
  <si>
    <t>ft</t>
  </si>
  <si>
    <t>psi</t>
  </si>
  <si>
    <t>in</t>
  </si>
  <si>
    <t>Pa</t>
  </si>
  <si>
    <t>Guess Values</t>
  </si>
  <si>
    <t>d</t>
  </si>
  <si>
    <t>Equations</t>
  </si>
  <si>
    <t>I</t>
  </si>
  <si>
    <t>Delta</t>
  </si>
  <si>
    <t>m^4</t>
  </si>
  <si>
    <t>mm</t>
  </si>
  <si>
    <t>Goal Seek</t>
  </si>
  <si>
    <t>&lt;&lt;ANSWER</t>
  </si>
  <si>
    <t>PROBLEM 8</t>
  </si>
  <si>
    <t>Numerical Value</t>
  </si>
  <si>
    <t>Letter Grade</t>
  </si>
  <si>
    <t xml:space="preserve">Create an Excel sheet identical to the one below
 which uses a nested IF statement to determine the letter grade that goes with the corresponding numercial value. You must use the values given in column A. </t>
  </si>
  <si>
    <t>PROBLEM 9</t>
  </si>
  <si>
    <t>R1</t>
  </si>
  <si>
    <t>R2</t>
  </si>
  <si>
    <t>R3</t>
  </si>
  <si>
    <t>R4</t>
  </si>
  <si>
    <t>R5</t>
  </si>
  <si>
    <t>Resistance</t>
  </si>
  <si>
    <t>Resistor
 Values</t>
  </si>
  <si>
    <t>Connection
 Types</t>
  </si>
  <si>
    <t>series</t>
  </si>
  <si>
    <t>parallel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</si>
</sst>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9" formatCode="0.0000"/>
  </numFmts>
  <fonts count="6">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1E1E1E"/>
      <name val="ArialMT"/>
    </font>
    <font>
      <sz val="8"/>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center"/>
    </xf>
    <xf numFmtId="0" fontId="1" fillId="2" borderId="0" xfId="1"/>
    <xf numFmtId="0" fontId="1" fillId="2" borderId="0" xfId="1" applyAlignment="1">
      <alignment horizontal="center"/>
    </xf>
    <xf numFmtId="0" fontId="0" fillId="0" borderId="0" xfId="0"/>
    <xf numFmtId="0" fontId="0" fillId="0" borderId="0" xfId="0" applyAlignment="1"/>
    <xf numFmtId="6" fontId="0" fillId="0" borderId="0" xfId="0" applyNumberFormat="1"/>
    <xf numFmtId="9" fontId="0" fillId="0" borderId="0" xfId="0" applyNumberFormat="1"/>
    <xf numFmtId="8" fontId="0" fillId="0" borderId="0" xfId="0" applyNumberFormat="1"/>
    <xf numFmtId="8" fontId="1" fillId="2" borderId="0" xfId="1" applyNumberFormat="1"/>
    <xf numFmtId="8" fontId="2" fillId="3" borderId="0" xfId="2" applyNumberFormat="1"/>
    <xf numFmtId="0" fontId="0" fillId="0" borderId="0" xfId="0" applyAlignment="1">
      <alignment wrapText="1"/>
    </xf>
    <xf numFmtId="3" fontId="0" fillId="0" borderId="0" xfId="0" applyNumberFormat="1"/>
    <xf numFmtId="0" fontId="0" fillId="0" borderId="0" xfId="0" applyAlignment="1">
      <alignment horizontal="left" wrapText="1"/>
    </xf>
    <xf numFmtId="0" fontId="0" fillId="0" borderId="0" xfId="0" applyAlignment="1">
      <alignment horizontal="left"/>
    </xf>
    <xf numFmtId="0" fontId="0" fillId="0" borderId="0" xfId="0" applyAlignment="1"/>
    <xf numFmtId="0" fontId="3" fillId="4" borderId="0" xfId="3"/>
    <xf numFmtId="0" fontId="3" fillId="4" borderId="0" xfId="3" applyAlignment="1">
      <alignment horizontal="center"/>
    </xf>
    <xf numFmtId="11" fontId="0" fillId="0" borderId="0" xfId="0" applyNumberFormat="1" applyAlignment="1">
      <alignment horizontal="right"/>
    </xf>
    <xf numFmtId="2" fontId="0" fillId="0" borderId="0" xfId="0" applyNumberFormat="1"/>
    <xf numFmtId="169" fontId="0" fillId="0" borderId="0" xfId="0" applyNumberFormat="1"/>
    <xf numFmtId="11" fontId="0" fillId="0" borderId="0" xfId="0" applyNumberFormat="1"/>
    <xf numFmtId="0" fontId="4" fillId="0" borderId="0" xfId="0" applyFont="1" applyAlignment="1">
      <alignment horizontal="left"/>
    </xf>
    <xf numFmtId="0" fontId="4" fillId="0" borderId="0" xfId="0" applyFont="1" applyAlignment="1">
      <alignment horizontal="left" wrapText="1"/>
    </xf>
    <xf numFmtId="0" fontId="0" fillId="0" borderId="0" xfId="0" applyAlignment="1">
      <alignment vertical="top"/>
    </xf>
    <xf numFmtId="0" fontId="0" fillId="0" borderId="0" xfId="0"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Degrees</a:t>
            </a:r>
            <a:r>
              <a:rPr lang="en-US" baseline="0"/>
              <a:t> vs. Radians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871391076115491E-2"/>
          <c:y val="9.0258823529411766E-2"/>
          <c:w val="0.89828490556327523"/>
          <c:h val="0.828360907827698"/>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40036693942668933"/>
                  <c:y val="0.30175044001852708"/>
                </c:manualLayout>
              </c:layout>
              <c:numFmt formatCode="General" sourceLinked="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rendlineLbl>
          </c:trendline>
          <c:xVal>
            <c:numRef>
              <c:f>'HW1 Problem 2'!$B$5:$B$41</c:f>
              <c:numCache>
                <c:formatCode>General</c:formatCode>
                <c:ptCount val="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numCache>
            </c:numRef>
          </c:xVal>
          <c:yVal>
            <c:numRef>
              <c:f>'HW1 Problem 2'!$C$5:$C$41</c:f>
              <c:numCache>
                <c:formatCode>General</c:formatCode>
                <c:ptCount val="37"/>
                <c:pt idx="0">
                  <c:v>0</c:v>
                </c:pt>
                <c:pt idx="1">
                  <c:v>0.17453292519943295</c:v>
                </c:pt>
                <c:pt idx="2">
                  <c:v>0.3490658503988659</c:v>
                </c:pt>
                <c:pt idx="3">
                  <c:v>0.52359877559829882</c:v>
                </c:pt>
                <c:pt idx="4">
                  <c:v>0.69813170079773179</c:v>
                </c:pt>
                <c:pt idx="5">
                  <c:v>0.87266462599716477</c:v>
                </c:pt>
                <c:pt idx="6">
                  <c:v>1.0471975511965976</c:v>
                </c:pt>
                <c:pt idx="7">
                  <c:v>1.2217304763960306</c:v>
                </c:pt>
                <c:pt idx="8">
                  <c:v>1.3962634015954636</c:v>
                </c:pt>
                <c:pt idx="9">
                  <c:v>1.5707963267948966</c:v>
                </c:pt>
                <c:pt idx="10">
                  <c:v>1.7453292519943295</c:v>
                </c:pt>
                <c:pt idx="11">
                  <c:v>1.9198621771937625</c:v>
                </c:pt>
                <c:pt idx="12">
                  <c:v>2.0943951023931953</c:v>
                </c:pt>
                <c:pt idx="13">
                  <c:v>2.2689280275926285</c:v>
                </c:pt>
                <c:pt idx="14">
                  <c:v>2.4434609527920612</c:v>
                </c:pt>
                <c:pt idx="15">
                  <c:v>2.6179938779914944</c:v>
                </c:pt>
                <c:pt idx="16">
                  <c:v>2.7925268031909272</c:v>
                </c:pt>
                <c:pt idx="17">
                  <c:v>2.9670597283903604</c:v>
                </c:pt>
                <c:pt idx="18">
                  <c:v>3.1415926535897931</c:v>
                </c:pt>
                <c:pt idx="19">
                  <c:v>3.3161255787892263</c:v>
                </c:pt>
                <c:pt idx="20">
                  <c:v>3.4906585039886591</c:v>
                </c:pt>
                <c:pt idx="21">
                  <c:v>3.6651914291880923</c:v>
                </c:pt>
                <c:pt idx="22">
                  <c:v>3.839724354387525</c:v>
                </c:pt>
                <c:pt idx="23">
                  <c:v>4.0142572795869578</c:v>
                </c:pt>
                <c:pt idx="24">
                  <c:v>4.1887902047863905</c:v>
                </c:pt>
                <c:pt idx="25">
                  <c:v>4.3633231299858242</c:v>
                </c:pt>
                <c:pt idx="26">
                  <c:v>4.5378560551852569</c:v>
                </c:pt>
                <c:pt idx="27">
                  <c:v>4.7123889803846897</c:v>
                </c:pt>
                <c:pt idx="28">
                  <c:v>4.8869219055841224</c:v>
                </c:pt>
                <c:pt idx="29">
                  <c:v>5.0614548307835561</c:v>
                </c:pt>
                <c:pt idx="30">
                  <c:v>5.2359877559829888</c:v>
                </c:pt>
                <c:pt idx="31">
                  <c:v>5.4105206811824216</c:v>
                </c:pt>
                <c:pt idx="32">
                  <c:v>5.5850536063818543</c:v>
                </c:pt>
                <c:pt idx="33">
                  <c:v>5.7595865315812871</c:v>
                </c:pt>
                <c:pt idx="34">
                  <c:v>5.9341194567807207</c:v>
                </c:pt>
                <c:pt idx="35">
                  <c:v>6.1086523819801535</c:v>
                </c:pt>
                <c:pt idx="36">
                  <c:v>6.2831853071795862</c:v>
                </c:pt>
              </c:numCache>
            </c:numRef>
          </c:yVal>
          <c:smooth val="1"/>
          <c:extLst>
            <c:ext xmlns:c16="http://schemas.microsoft.com/office/drawing/2014/chart" uri="{C3380CC4-5D6E-409C-BE32-E72D297353CC}">
              <c16:uniqueId val="{00000000-2FDB-4946-B446-030C4D65B637}"/>
            </c:ext>
          </c:extLst>
        </c:ser>
        <c:dLbls>
          <c:showLegendKey val="0"/>
          <c:showVal val="0"/>
          <c:showCatName val="0"/>
          <c:showSerName val="0"/>
          <c:showPercent val="0"/>
          <c:showBubbleSize val="0"/>
        </c:dLbls>
        <c:axId val="722224464"/>
        <c:axId val="722208304"/>
      </c:scatterChart>
      <c:valAx>
        <c:axId val="722224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Degrees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08304"/>
        <c:crosses val="autoZero"/>
        <c:crossBetween val="midCat"/>
      </c:valAx>
      <c:valAx>
        <c:axId val="72220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Radians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224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'HW1 Problem 5'!$F$6:$F$26</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'HW1 Problem 5'!$G$6:$G$26</c:f>
              <c:numCache>
                <c:formatCode>General</c:formatCode>
                <c:ptCount val="21"/>
                <c:pt idx="0">
                  <c:v>10296</c:v>
                </c:pt>
                <c:pt idx="1">
                  <c:v>6720</c:v>
                </c:pt>
                <c:pt idx="2">
                  <c:v>4158</c:v>
                </c:pt>
                <c:pt idx="3">
                  <c:v>2400</c:v>
                </c:pt>
                <c:pt idx="4">
                  <c:v>1260</c:v>
                </c:pt>
                <c:pt idx="5">
                  <c:v>576</c:v>
                </c:pt>
                <c:pt idx="6">
                  <c:v>210</c:v>
                </c:pt>
                <c:pt idx="7">
                  <c:v>48</c:v>
                </c:pt>
                <c:pt idx="8">
                  <c:v>0</c:v>
                </c:pt>
                <c:pt idx="9">
                  <c:v>0</c:v>
                </c:pt>
                <c:pt idx="10">
                  <c:v>6</c:v>
                </c:pt>
                <c:pt idx="11">
                  <c:v>0</c:v>
                </c:pt>
                <c:pt idx="12">
                  <c:v>-12</c:v>
                </c:pt>
                <c:pt idx="13">
                  <c:v>0</c:v>
                </c:pt>
                <c:pt idx="14">
                  <c:v>90</c:v>
                </c:pt>
                <c:pt idx="15">
                  <c:v>336</c:v>
                </c:pt>
                <c:pt idx="16">
                  <c:v>840</c:v>
                </c:pt>
                <c:pt idx="17">
                  <c:v>1728</c:v>
                </c:pt>
                <c:pt idx="18">
                  <c:v>3150</c:v>
                </c:pt>
                <c:pt idx="19">
                  <c:v>5280</c:v>
                </c:pt>
                <c:pt idx="20">
                  <c:v>8316</c:v>
                </c:pt>
              </c:numCache>
            </c:numRef>
          </c:yVal>
          <c:smooth val="1"/>
          <c:extLst>
            <c:ext xmlns:c16="http://schemas.microsoft.com/office/drawing/2014/chart" uri="{C3380CC4-5D6E-409C-BE32-E72D297353CC}">
              <c16:uniqueId val="{00000000-BDBD-C346-907D-34EB624712AD}"/>
            </c:ext>
          </c:extLst>
        </c:ser>
        <c:dLbls>
          <c:showLegendKey val="0"/>
          <c:showVal val="0"/>
          <c:showCatName val="0"/>
          <c:showSerName val="0"/>
          <c:showPercent val="0"/>
          <c:showBubbleSize val="0"/>
        </c:dLbls>
        <c:axId val="269404736"/>
        <c:axId val="269406384"/>
      </c:scatterChart>
      <c:valAx>
        <c:axId val="26940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06384"/>
        <c:crosses val="autoZero"/>
        <c:crossBetween val="midCat"/>
      </c:valAx>
      <c:valAx>
        <c:axId val="26940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04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330200</xdr:colOff>
      <xdr:row>5</xdr:row>
      <xdr:rowOff>38100</xdr:rowOff>
    </xdr:from>
    <xdr:to>
      <xdr:col>17</xdr:col>
      <xdr:colOff>139700</xdr:colOff>
      <xdr:row>31</xdr:row>
      <xdr:rowOff>152400</xdr:rowOff>
    </xdr:to>
    <xdr:graphicFrame macro="">
      <xdr:nvGraphicFramePr>
        <xdr:cNvPr id="2" name="Chart 1">
          <a:extLst>
            <a:ext uri="{FF2B5EF4-FFF2-40B4-BE49-F238E27FC236}">
              <a16:creationId xmlns:a16="http://schemas.microsoft.com/office/drawing/2014/main" id="{9879E87C-4CB8-774B-88C6-3A59C4A0C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419100</xdr:colOff>
      <xdr:row>3</xdr:row>
      <xdr:rowOff>355600</xdr:rowOff>
    </xdr:from>
    <xdr:to>
      <xdr:col>20</xdr:col>
      <xdr:colOff>88900</xdr:colOff>
      <xdr:row>29</xdr:row>
      <xdr:rowOff>171450</xdr:rowOff>
    </xdr:to>
    <xdr:graphicFrame macro="">
      <xdr:nvGraphicFramePr>
        <xdr:cNvPr id="2" name="Chart 1">
          <a:extLst>
            <a:ext uri="{FF2B5EF4-FFF2-40B4-BE49-F238E27FC236}">
              <a16:creationId xmlns:a16="http://schemas.microsoft.com/office/drawing/2014/main" id="{2043B496-F9B2-0C49-B21E-53E94FC1C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FE438-59DC-3246-B3E7-AADD831EEB9C}">
  <dimension ref="A1:P27"/>
  <sheetViews>
    <sheetView workbookViewId="0">
      <selection activeCell="H7" sqref="H7"/>
    </sheetView>
  </sheetViews>
  <sheetFormatPr baseColWidth="10" defaultRowHeight="16"/>
  <sheetData>
    <row r="1" spans="1:8">
      <c r="A1" t="s">
        <v>0</v>
      </c>
    </row>
    <row r="2" spans="1:8" ht="97" customHeight="1">
      <c r="A2" s="12" t="s">
        <v>49</v>
      </c>
      <c r="B2" s="12"/>
      <c r="C2" s="12"/>
      <c r="D2" s="12"/>
      <c r="E2" s="12"/>
      <c r="F2" s="12"/>
      <c r="G2" s="12"/>
    </row>
    <row r="4" spans="1:8">
      <c r="D4" s="2" t="s">
        <v>9</v>
      </c>
      <c r="E4" s="2"/>
      <c r="F4" s="2"/>
    </row>
    <row r="5" spans="1:8">
      <c r="A5" t="s">
        <v>1</v>
      </c>
      <c r="B5">
        <v>55</v>
      </c>
      <c r="D5" s="2" t="s">
        <v>10</v>
      </c>
      <c r="E5" s="2"/>
      <c r="F5" s="2"/>
    </row>
    <row r="6" spans="1:8">
      <c r="A6" t="s">
        <v>2</v>
      </c>
      <c r="B6">
        <f>RADIANS(B5)</f>
        <v>0.95993108859688125</v>
      </c>
      <c r="D6" s="2" t="s">
        <v>11</v>
      </c>
      <c r="E6" s="2"/>
      <c r="F6" s="2"/>
    </row>
    <row r="7" spans="1:8">
      <c r="A7" t="s">
        <v>4</v>
      </c>
      <c r="B7">
        <v>9.81</v>
      </c>
    </row>
    <row r="8" spans="1:8">
      <c r="A8" t="s">
        <v>3</v>
      </c>
      <c r="B8">
        <v>30</v>
      </c>
    </row>
    <row r="12" spans="1:8">
      <c r="A12" s="2" t="s">
        <v>8</v>
      </c>
      <c r="B12" s="2"/>
      <c r="C12" s="2"/>
      <c r="D12" s="1"/>
    </row>
    <row r="13" spans="1:8">
      <c r="A13" s="2" t="s">
        <v>12</v>
      </c>
      <c r="B13" s="2"/>
      <c r="C13" s="2"/>
      <c r="D13" s="2"/>
      <c r="E13" s="2"/>
      <c r="F13" s="2"/>
      <c r="G13" s="2"/>
      <c r="H13" s="2"/>
    </row>
    <row r="14" spans="1:8">
      <c r="A14" t="s">
        <v>5</v>
      </c>
      <c r="B14">
        <f>$B$8*COS($B$6)*B16</f>
        <v>86.036465452656913</v>
      </c>
    </row>
    <row r="15" spans="1:8">
      <c r="A15" t="s">
        <v>6</v>
      </c>
      <c r="B15">
        <f>($B$8*SIN($B$6))*B16-0.5*$B$7*B16^2</f>
        <v>0.24780664334878111</v>
      </c>
    </row>
    <row r="16" spans="1:8">
      <c r="A16" t="s">
        <v>7</v>
      </c>
      <c r="B16">
        <v>5</v>
      </c>
    </row>
    <row r="19" spans="1:16">
      <c r="A19" s="2" t="s">
        <v>14</v>
      </c>
      <c r="B19" s="2"/>
      <c r="C19" s="2"/>
      <c r="D19" s="2"/>
      <c r="E19" s="2"/>
      <c r="F19" s="2"/>
      <c r="G19" s="2"/>
      <c r="H19" s="2"/>
      <c r="I19" s="15"/>
      <c r="J19" s="1"/>
    </row>
    <row r="20" spans="1:16">
      <c r="A20" s="3" t="s">
        <v>5</v>
      </c>
      <c r="B20" s="3">
        <f>B8*COS(B6)*B22</f>
        <v>86.210332054743049</v>
      </c>
      <c r="C20" s="2" t="s">
        <v>13</v>
      </c>
      <c r="D20" s="2"/>
      <c r="E20" s="2"/>
      <c r="F20" s="2"/>
      <c r="G20" s="2"/>
      <c r="H20" s="2"/>
      <c r="I20" s="2"/>
      <c r="J20" s="2"/>
      <c r="K20" s="2"/>
    </row>
    <row r="21" spans="1:16">
      <c r="A21" t="s">
        <v>6</v>
      </c>
      <c r="B21">
        <f>(B8*SIN(B6))*B22-0.5*B7*B22^2</f>
        <v>1.8201801310624433E-7</v>
      </c>
    </row>
    <row r="22" spans="1:16">
      <c r="A22" t="s">
        <v>7</v>
      </c>
      <c r="B22">
        <v>5.0101042390090864</v>
      </c>
      <c r="C22" s="16" t="s">
        <v>48</v>
      </c>
      <c r="D22" s="16"/>
      <c r="E22" s="16"/>
      <c r="F22" s="16"/>
      <c r="G22" s="16"/>
      <c r="H22" s="16"/>
      <c r="I22" s="6"/>
      <c r="J22" s="6"/>
      <c r="K22" s="6"/>
    </row>
    <row r="24" spans="1:16">
      <c r="A24" s="2" t="s">
        <v>15</v>
      </c>
      <c r="B24" s="2"/>
      <c r="C24" s="2"/>
      <c r="D24" s="2"/>
      <c r="E24" s="2"/>
      <c r="F24" s="2"/>
      <c r="G24" s="2"/>
      <c r="H24" s="2"/>
      <c r="I24" s="2"/>
      <c r="J24" s="2"/>
      <c r="K24" s="2"/>
    </row>
    <row r="25" spans="1:16">
      <c r="A25" t="s">
        <v>5</v>
      </c>
      <c r="B25">
        <f>$B$8*COS($B$6)*B27</f>
        <v>43.105165755014198</v>
      </c>
    </row>
    <row r="26" spans="1:16">
      <c r="A26" s="3" t="s">
        <v>6</v>
      </c>
      <c r="B26" s="3">
        <f>($B$8*SIN($B$6))*B27-0.5*$B$7*B27^2</f>
        <v>30.780278516643783</v>
      </c>
      <c r="C26" s="2" t="s">
        <v>16</v>
      </c>
      <c r="D26" s="2"/>
      <c r="E26" s="2"/>
      <c r="F26" s="2"/>
      <c r="G26" s="2"/>
      <c r="H26" s="2"/>
      <c r="I26" s="2"/>
      <c r="J26" s="2"/>
      <c r="K26" s="2"/>
      <c r="L26" s="2"/>
      <c r="M26" s="2"/>
      <c r="N26" s="2"/>
      <c r="O26" s="2"/>
      <c r="P26" s="2"/>
    </row>
    <row r="27" spans="1:16">
      <c r="A27" t="s">
        <v>7</v>
      </c>
      <c r="B27">
        <v>2.5050521036765265</v>
      </c>
    </row>
  </sheetData>
  <mergeCells count="11">
    <mergeCell ref="C26:P26"/>
    <mergeCell ref="A2:G2"/>
    <mergeCell ref="D6:F6"/>
    <mergeCell ref="A12:C12"/>
    <mergeCell ref="A13:H13"/>
    <mergeCell ref="A19:H19"/>
    <mergeCell ref="C20:K20"/>
    <mergeCell ref="C22:H22"/>
    <mergeCell ref="A24:K24"/>
    <mergeCell ref="D4:F4"/>
    <mergeCell ref="D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E52D-1AD1-DC49-B48B-2CDBE7090A38}">
  <dimension ref="A1:H41"/>
  <sheetViews>
    <sheetView workbookViewId="0">
      <selection activeCell="A17" sqref="A17"/>
    </sheetView>
  </sheetViews>
  <sheetFormatPr baseColWidth="10" defaultRowHeight="16"/>
  <sheetData>
    <row r="1" spans="1:8">
      <c r="A1" t="s">
        <v>19</v>
      </c>
    </row>
    <row r="2" spans="1:8" ht="32" customHeight="1">
      <c r="A2" s="12" t="s">
        <v>47</v>
      </c>
      <c r="B2" s="5"/>
      <c r="C2" s="5"/>
      <c r="D2" s="5"/>
      <c r="E2" s="5"/>
      <c r="F2" s="5"/>
      <c r="G2" s="5"/>
      <c r="H2" s="5"/>
    </row>
    <row r="4" spans="1:8">
      <c r="B4" t="s">
        <v>17</v>
      </c>
      <c r="C4" t="s">
        <v>18</v>
      </c>
    </row>
    <row r="5" spans="1:8">
      <c r="B5">
        <v>0</v>
      </c>
      <c r="C5">
        <f>RADIANS(B5)</f>
        <v>0</v>
      </c>
    </row>
    <row r="6" spans="1:8">
      <c r="B6">
        <v>10</v>
      </c>
      <c r="C6">
        <f t="shared" ref="C6:C41" si="0">RADIANS(B6)</f>
        <v>0.17453292519943295</v>
      </c>
    </row>
    <row r="7" spans="1:8">
      <c r="B7">
        <v>20</v>
      </c>
      <c r="C7">
        <f t="shared" si="0"/>
        <v>0.3490658503988659</v>
      </c>
    </row>
    <row r="8" spans="1:8">
      <c r="B8">
        <v>30</v>
      </c>
      <c r="C8">
        <f t="shared" si="0"/>
        <v>0.52359877559829882</v>
      </c>
    </row>
    <row r="9" spans="1:8">
      <c r="B9">
        <v>40</v>
      </c>
      <c r="C9">
        <f t="shared" si="0"/>
        <v>0.69813170079773179</v>
      </c>
    </row>
    <row r="10" spans="1:8">
      <c r="B10">
        <v>50</v>
      </c>
      <c r="C10">
        <f t="shared" si="0"/>
        <v>0.87266462599716477</v>
      </c>
    </row>
    <row r="11" spans="1:8">
      <c r="B11">
        <v>60</v>
      </c>
      <c r="C11">
        <f t="shared" si="0"/>
        <v>1.0471975511965976</v>
      </c>
    </row>
    <row r="12" spans="1:8">
      <c r="B12">
        <v>70</v>
      </c>
      <c r="C12">
        <f t="shared" si="0"/>
        <v>1.2217304763960306</v>
      </c>
    </row>
    <row r="13" spans="1:8">
      <c r="B13">
        <v>80</v>
      </c>
      <c r="C13">
        <f t="shared" si="0"/>
        <v>1.3962634015954636</v>
      </c>
    </row>
    <row r="14" spans="1:8">
      <c r="B14">
        <v>90</v>
      </c>
      <c r="C14">
        <f t="shared" si="0"/>
        <v>1.5707963267948966</v>
      </c>
    </row>
    <row r="15" spans="1:8">
      <c r="B15">
        <v>100</v>
      </c>
      <c r="C15">
        <f t="shared" si="0"/>
        <v>1.7453292519943295</v>
      </c>
    </row>
    <row r="16" spans="1:8">
      <c r="B16">
        <v>110</v>
      </c>
      <c r="C16">
        <f t="shared" si="0"/>
        <v>1.9198621771937625</v>
      </c>
    </row>
    <row r="17" spans="2:3">
      <c r="B17">
        <v>120</v>
      </c>
      <c r="C17">
        <f t="shared" si="0"/>
        <v>2.0943951023931953</v>
      </c>
    </row>
    <row r="18" spans="2:3">
      <c r="B18">
        <v>130</v>
      </c>
      <c r="C18">
        <f t="shared" si="0"/>
        <v>2.2689280275926285</v>
      </c>
    </row>
    <row r="19" spans="2:3">
      <c r="B19">
        <v>140</v>
      </c>
      <c r="C19">
        <f t="shared" si="0"/>
        <v>2.4434609527920612</v>
      </c>
    </row>
    <row r="20" spans="2:3">
      <c r="B20">
        <v>150</v>
      </c>
      <c r="C20">
        <f t="shared" si="0"/>
        <v>2.6179938779914944</v>
      </c>
    </row>
    <row r="21" spans="2:3">
      <c r="B21">
        <v>160</v>
      </c>
      <c r="C21">
        <f t="shared" si="0"/>
        <v>2.7925268031909272</v>
      </c>
    </row>
    <row r="22" spans="2:3">
      <c r="B22">
        <v>170</v>
      </c>
      <c r="C22">
        <f t="shared" si="0"/>
        <v>2.9670597283903604</v>
      </c>
    </row>
    <row r="23" spans="2:3">
      <c r="B23">
        <v>180</v>
      </c>
      <c r="C23">
        <f t="shared" si="0"/>
        <v>3.1415926535897931</v>
      </c>
    </row>
    <row r="24" spans="2:3">
      <c r="B24">
        <v>190</v>
      </c>
      <c r="C24">
        <f t="shared" si="0"/>
        <v>3.3161255787892263</v>
      </c>
    </row>
    <row r="25" spans="2:3">
      <c r="B25">
        <v>200</v>
      </c>
      <c r="C25">
        <f t="shared" si="0"/>
        <v>3.4906585039886591</v>
      </c>
    </row>
    <row r="26" spans="2:3">
      <c r="B26">
        <v>210</v>
      </c>
      <c r="C26">
        <f t="shared" si="0"/>
        <v>3.6651914291880923</v>
      </c>
    </row>
    <row r="27" spans="2:3">
      <c r="B27">
        <v>220</v>
      </c>
      <c r="C27">
        <f t="shared" si="0"/>
        <v>3.839724354387525</v>
      </c>
    </row>
    <row r="28" spans="2:3">
      <c r="B28">
        <v>230</v>
      </c>
      <c r="C28">
        <f t="shared" si="0"/>
        <v>4.0142572795869578</v>
      </c>
    </row>
    <row r="29" spans="2:3">
      <c r="B29">
        <v>240</v>
      </c>
      <c r="C29">
        <f t="shared" si="0"/>
        <v>4.1887902047863905</v>
      </c>
    </row>
    <row r="30" spans="2:3">
      <c r="B30">
        <v>250</v>
      </c>
      <c r="C30">
        <f t="shared" si="0"/>
        <v>4.3633231299858242</v>
      </c>
    </row>
    <row r="31" spans="2:3">
      <c r="B31">
        <v>260</v>
      </c>
      <c r="C31">
        <f t="shared" si="0"/>
        <v>4.5378560551852569</v>
      </c>
    </row>
    <row r="32" spans="2:3">
      <c r="B32">
        <v>270</v>
      </c>
      <c r="C32">
        <f t="shared" si="0"/>
        <v>4.7123889803846897</v>
      </c>
    </row>
    <row r="33" spans="2:3">
      <c r="B33">
        <v>280</v>
      </c>
      <c r="C33">
        <f t="shared" si="0"/>
        <v>4.8869219055841224</v>
      </c>
    </row>
    <row r="34" spans="2:3">
      <c r="B34">
        <v>290</v>
      </c>
      <c r="C34">
        <f t="shared" si="0"/>
        <v>5.0614548307835561</v>
      </c>
    </row>
    <row r="35" spans="2:3">
      <c r="B35">
        <v>300</v>
      </c>
      <c r="C35">
        <f t="shared" si="0"/>
        <v>5.2359877559829888</v>
      </c>
    </row>
    <row r="36" spans="2:3">
      <c r="B36">
        <v>310</v>
      </c>
      <c r="C36">
        <f t="shared" si="0"/>
        <v>5.4105206811824216</v>
      </c>
    </row>
    <row r="37" spans="2:3">
      <c r="B37">
        <v>320</v>
      </c>
      <c r="C37">
        <f t="shared" si="0"/>
        <v>5.5850536063818543</v>
      </c>
    </row>
    <row r="38" spans="2:3">
      <c r="B38">
        <v>330</v>
      </c>
      <c r="C38">
        <f t="shared" si="0"/>
        <v>5.7595865315812871</v>
      </c>
    </row>
    <row r="39" spans="2:3">
      <c r="B39">
        <v>340</v>
      </c>
      <c r="C39">
        <f t="shared" si="0"/>
        <v>5.9341194567807207</v>
      </c>
    </row>
    <row r="40" spans="2:3">
      <c r="B40">
        <v>350</v>
      </c>
      <c r="C40">
        <f t="shared" si="0"/>
        <v>6.1086523819801535</v>
      </c>
    </row>
    <row r="41" spans="2:3">
      <c r="B41">
        <v>360</v>
      </c>
      <c r="C41">
        <f t="shared" si="0"/>
        <v>6.2831853071795862</v>
      </c>
    </row>
  </sheetData>
  <mergeCells count="1">
    <mergeCell ref="A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E1FD3-EEB3-344D-804F-4A7F04F7A73E}">
  <dimension ref="A1:G42"/>
  <sheetViews>
    <sheetView tabSelected="1" topLeftCell="A11" workbookViewId="0">
      <selection activeCell="A26" sqref="A26"/>
    </sheetView>
  </sheetViews>
  <sheetFormatPr baseColWidth="10" defaultRowHeight="16"/>
  <cols>
    <col min="1" max="1" width="16.1640625" customWidth="1"/>
  </cols>
  <sheetData>
    <row r="1" spans="1:7">
      <c r="A1" t="s">
        <v>20</v>
      </c>
    </row>
    <row r="2" spans="1:7" ht="96" customHeight="1">
      <c r="A2" s="14" t="s">
        <v>46</v>
      </c>
      <c r="B2" s="14"/>
      <c r="C2" s="14"/>
      <c r="D2" s="14"/>
      <c r="E2" s="14"/>
      <c r="F2" s="14"/>
      <c r="G2" s="14"/>
    </row>
    <row r="3" spans="1:7">
      <c r="B3" s="7"/>
    </row>
    <row r="4" spans="1:7">
      <c r="A4" s="2" t="s">
        <v>26</v>
      </c>
      <c r="B4" s="2"/>
    </row>
    <row r="5" spans="1:7">
      <c r="A5" t="s">
        <v>21</v>
      </c>
      <c r="B5" s="7">
        <v>15000</v>
      </c>
    </row>
    <row r="6" spans="1:7">
      <c r="A6" t="s">
        <v>22</v>
      </c>
      <c r="B6" s="8">
        <v>0.06</v>
      </c>
    </row>
    <row r="7" spans="1:7">
      <c r="A7" t="s">
        <v>24</v>
      </c>
      <c r="B7">
        <v>60</v>
      </c>
    </row>
    <row r="9" spans="1:7">
      <c r="A9" t="s">
        <v>23</v>
      </c>
    </row>
    <row r="10" spans="1:7">
      <c r="A10" s="10">
        <f>PMT(B6/12,B7,B5)</f>
        <v>-289.99202294141872</v>
      </c>
      <c r="B10" t="s">
        <v>45</v>
      </c>
    </row>
    <row r="12" spans="1:7">
      <c r="A12" s="1" t="s">
        <v>25</v>
      </c>
      <c r="B12" s="1"/>
    </row>
    <row r="13" spans="1:7">
      <c r="A13" t="s">
        <v>21</v>
      </c>
      <c r="B13" s="7">
        <v>15000</v>
      </c>
    </row>
    <row r="14" spans="1:7">
      <c r="A14" t="s">
        <v>22</v>
      </c>
      <c r="B14" s="8">
        <v>0.06</v>
      </c>
    </row>
    <row r="15" spans="1:7">
      <c r="A15" t="s">
        <v>24</v>
      </c>
      <c r="B15">
        <v>81</v>
      </c>
    </row>
    <row r="17" spans="1:7">
      <c r="A17" t="s">
        <v>28</v>
      </c>
    </row>
    <row r="18" spans="1:7">
      <c r="A18" s="9">
        <f>PMT(B14/12,B15,B13)</f>
        <v>-225.66586457067407</v>
      </c>
    </row>
    <row r="20" spans="1:7">
      <c r="A20" s="1" t="s">
        <v>27</v>
      </c>
      <c r="B20" s="1"/>
    </row>
    <row r="21" spans="1:7">
      <c r="A21" t="s">
        <v>21</v>
      </c>
      <c r="B21" s="7">
        <v>15000</v>
      </c>
    </row>
    <row r="22" spans="1:7">
      <c r="A22" t="s">
        <v>22</v>
      </c>
      <c r="B22" s="8">
        <v>0.06</v>
      </c>
    </row>
    <row r="23" spans="1:7">
      <c r="A23" t="s">
        <v>24</v>
      </c>
      <c r="B23">
        <v>8471.4200000004748</v>
      </c>
    </row>
    <row r="25" spans="1:7">
      <c r="A25" t="s">
        <v>23</v>
      </c>
    </row>
    <row r="26" spans="1:7">
      <c r="A26" s="11">
        <f>PMT(B22/12,B23,B21)</f>
        <v>-75</v>
      </c>
      <c r="B26" t="s">
        <v>30</v>
      </c>
    </row>
    <row r="27" spans="1:7" ht="17" customHeight="1">
      <c r="A27" s="5" t="s">
        <v>29</v>
      </c>
      <c r="B27" s="5"/>
      <c r="C27" s="5"/>
      <c r="D27" s="5"/>
      <c r="E27" s="5"/>
      <c r="F27" s="5"/>
      <c r="G27" s="5"/>
    </row>
    <row r="28" spans="1:7">
      <c r="A28" s="5"/>
      <c r="B28" s="5"/>
      <c r="C28" s="5"/>
      <c r="D28" s="5"/>
      <c r="E28" s="5"/>
      <c r="F28" s="5"/>
      <c r="G28" s="5"/>
    </row>
    <row r="29" spans="1:7" ht="83" customHeight="1">
      <c r="A29" s="12" t="s">
        <v>32</v>
      </c>
      <c r="B29" s="12"/>
      <c r="C29" s="12"/>
      <c r="D29" s="12"/>
      <c r="E29" s="12"/>
      <c r="F29" s="12"/>
      <c r="G29" s="12"/>
    </row>
    <row r="31" spans="1:7">
      <c r="A31" t="s">
        <v>21</v>
      </c>
      <c r="B31" s="7">
        <v>15000</v>
      </c>
    </row>
    <row r="32" spans="1:7">
      <c r="A32" t="s">
        <v>22</v>
      </c>
      <c r="B32" s="8">
        <v>0.06</v>
      </c>
    </row>
    <row r="33" spans="1:3">
      <c r="A33" t="s">
        <v>24</v>
      </c>
      <c r="B33">
        <v>81</v>
      </c>
    </row>
    <row r="35" spans="1:3">
      <c r="A35" s="11">
        <f>PMT(B32/12,B33,B31)</f>
        <v>-225.66586457067407</v>
      </c>
      <c r="B35" t="s">
        <v>31</v>
      </c>
    </row>
    <row r="38" spans="1:3">
      <c r="A38" t="s">
        <v>21</v>
      </c>
      <c r="B38" s="7">
        <v>15000</v>
      </c>
    </row>
    <row r="39" spans="1:3">
      <c r="A39" t="s">
        <v>22</v>
      </c>
      <c r="B39" s="8">
        <v>0.06</v>
      </c>
    </row>
    <row r="40" spans="1:3">
      <c r="A40" s="3" t="s">
        <v>24</v>
      </c>
      <c r="B40" s="3">
        <v>82</v>
      </c>
      <c r="C40" t="s">
        <v>34</v>
      </c>
    </row>
    <row r="42" spans="1:3">
      <c r="A42" s="10">
        <f>PMT(B39/12,B40,B38)</f>
        <v>-223.43278373913253</v>
      </c>
      <c r="B42" t="s">
        <v>33</v>
      </c>
    </row>
  </sheetData>
  <mergeCells count="5">
    <mergeCell ref="A4:B4"/>
    <mergeCell ref="A27:G27"/>
    <mergeCell ref="A28:G28"/>
    <mergeCell ref="A29:G29"/>
    <mergeCell ref="A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5109-C1E2-0641-AE74-8548B1A04644}">
  <dimension ref="A1:L9"/>
  <sheetViews>
    <sheetView workbookViewId="0">
      <selection activeCell="A4" sqref="A4:B4"/>
    </sheetView>
  </sheetViews>
  <sheetFormatPr baseColWidth="10" defaultRowHeight="16"/>
  <sheetData>
    <row r="1" spans="1:12">
      <c r="A1" t="s">
        <v>35</v>
      </c>
    </row>
    <row r="2" spans="1:12">
      <c r="A2" s="6"/>
      <c r="B2" s="6"/>
      <c r="D2" s="6"/>
      <c r="E2" s="6"/>
    </row>
    <row r="3" spans="1:12" ht="68" customHeight="1">
      <c r="A3" s="12" t="s">
        <v>44</v>
      </c>
      <c r="B3" s="12"/>
      <c r="C3" s="12"/>
      <c r="D3" s="12"/>
      <c r="E3" s="12"/>
      <c r="F3" s="12"/>
      <c r="G3" s="12"/>
      <c r="H3" s="12"/>
      <c r="I3" s="12"/>
      <c r="J3" s="12"/>
    </row>
    <row r="4" spans="1:12">
      <c r="A4" s="2" t="s">
        <v>40</v>
      </c>
      <c r="B4" s="2"/>
      <c r="D4" s="2" t="s">
        <v>42</v>
      </c>
      <c r="E4" s="2"/>
    </row>
    <row r="5" spans="1:12">
      <c r="A5" t="s">
        <v>37</v>
      </c>
      <c r="B5">
        <v>500</v>
      </c>
      <c r="D5" t="s">
        <v>37</v>
      </c>
      <c r="E5">
        <v>500</v>
      </c>
      <c r="G5" s="3" t="s">
        <v>43</v>
      </c>
      <c r="H5" s="3"/>
      <c r="I5" s="3"/>
      <c r="J5" s="3"/>
      <c r="K5" s="3"/>
      <c r="L5" s="3"/>
    </row>
    <row r="6" spans="1:12">
      <c r="A6" t="s">
        <v>38</v>
      </c>
      <c r="B6" s="13">
        <v>10000</v>
      </c>
      <c r="D6" t="s">
        <v>38</v>
      </c>
      <c r="E6" s="13">
        <v>10000</v>
      </c>
    </row>
    <row r="7" spans="1:12">
      <c r="A7" t="s">
        <v>39</v>
      </c>
      <c r="B7">
        <v>0.25</v>
      </c>
      <c r="D7" s="3" t="s">
        <v>39</v>
      </c>
      <c r="E7" s="3">
        <v>0.23625653781587183</v>
      </c>
    </row>
    <row r="9" spans="1:12">
      <c r="A9" t="s">
        <v>41</v>
      </c>
      <c r="B9">
        <f>B5*B7+B6*B7^3</f>
        <v>281.25</v>
      </c>
      <c r="D9" t="s">
        <v>41</v>
      </c>
      <c r="E9">
        <f>E5*E7+E6*E7^3</f>
        <v>249.99993892904052</v>
      </c>
    </row>
  </sheetData>
  <mergeCells count="3">
    <mergeCell ref="A4:B4"/>
    <mergeCell ref="D4:E4"/>
    <mergeCell ref="A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E77D-0BAC-8247-9D25-38A71F86D1D1}">
  <dimension ref="A1:I26"/>
  <sheetViews>
    <sheetView workbookViewId="0">
      <selection activeCell="A18" sqref="A18"/>
    </sheetView>
  </sheetViews>
  <sheetFormatPr baseColWidth="10" defaultRowHeight="16"/>
  <sheetData>
    <row r="1" spans="1:9">
      <c r="A1" t="s">
        <v>50</v>
      </c>
    </row>
    <row r="2" spans="1:9" ht="33" customHeight="1">
      <c r="A2" s="12" t="s">
        <v>51</v>
      </c>
      <c r="B2" s="12"/>
      <c r="C2" s="12"/>
      <c r="D2" s="12"/>
      <c r="E2" s="12"/>
      <c r="F2" s="12"/>
      <c r="G2" s="12"/>
      <c r="H2" s="12"/>
    </row>
    <row r="4" spans="1:9" ht="48" customHeight="1">
      <c r="A4" s="12" t="s">
        <v>52</v>
      </c>
      <c r="B4" s="5"/>
      <c r="C4" s="5"/>
      <c r="D4" s="5"/>
      <c r="E4" s="5"/>
      <c r="F4" s="5"/>
      <c r="G4" s="5"/>
      <c r="H4" s="5"/>
    </row>
    <row r="5" spans="1:9">
      <c r="A5" s="2" t="s">
        <v>40</v>
      </c>
      <c r="B5" s="2"/>
      <c r="F5" t="s">
        <v>5</v>
      </c>
      <c r="G5" t="s">
        <v>53</v>
      </c>
    </row>
    <row r="6" spans="1:9">
      <c r="A6" t="s">
        <v>5</v>
      </c>
      <c r="B6">
        <v>0</v>
      </c>
      <c r="F6">
        <v>-10</v>
      </c>
      <c r="G6">
        <f>F6^4-F6^3-7*F6^2+F6+6</f>
        <v>10296</v>
      </c>
      <c r="H6" t="s">
        <v>57</v>
      </c>
    </row>
    <row r="7" spans="1:9">
      <c r="A7" t="s">
        <v>53</v>
      </c>
      <c r="B7">
        <f>B6^4-B6^3-7*B6^2+B6+6</f>
        <v>6</v>
      </c>
      <c r="F7">
        <v>-9</v>
      </c>
      <c r="G7">
        <f t="shared" ref="G7:G26" si="0">F7^4-F7^3-7*F7^2+F7+6</f>
        <v>6720</v>
      </c>
    </row>
    <row r="8" spans="1:9">
      <c r="F8">
        <v>-8</v>
      </c>
      <c r="G8">
        <f t="shared" si="0"/>
        <v>4158</v>
      </c>
    </row>
    <row r="9" spans="1:9">
      <c r="A9" s="2" t="s">
        <v>42</v>
      </c>
      <c r="B9" s="2"/>
      <c r="F9">
        <v>-7</v>
      </c>
      <c r="G9">
        <f t="shared" si="0"/>
        <v>2400</v>
      </c>
    </row>
    <row r="10" spans="1:9">
      <c r="A10" t="s">
        <v>5</v>
      </c>
      <c r="B10">
        <v>7.0464550481747504E-2</v>
      </c>
      <c r="C10" s="12" t="s">
        <v>55</v>
      </c>
      <c r="D10" s="12"/>
      <c r="F10">
        <v>-6</v>
      </c>
      <c r="G10">
        <f t="shared" si="0"/>
        <v>1260</v>
      </c>
    </row>
    <row r="11" spans="1:9">
      <c r="A11" s="3" t="s">
        <v>53</v>
      </c>
      <c r="B11" s="3">
        <f>B10^4-B10^3-7*B10^2+B10+6</f>
        <v>6.0353825597838568</v>
      </c>
      <c r="C11" s="12"/>
      <c r="D11" s="12"/>
      <c r="F11">
        <v>-5</v>
      </c>
      <c r="G11">
        <f t="shared" si="0"/>
        <v>576</v>
      </c>
    </row>
    <row r="12" spans="1:9">
      <c r="C12" s="12"/>
      <c r="D12" s="12"/>
      <c r="F12">
        <v>-4</v>
      </c>
      <c r="G12">
        <f t="shared" si="0"/>
        <v>210</v>
      </c>
    </row>
    <row r="13" spans="1:9">
      <c r="C13" s="12"/>
      <c r="D13" s="12"/>
      <c r="F13">
        <v>-3</v>
      </c>
      <c r="G13">
        <f t="shared" si="0"/>
        <v>48</v>
      </c>
    </row>
    <row r="14" spans="1:9">
      <c r="F14">
        <v>-2</v>
      </c>
      <c r="G14" s="17">
        <f t="shared" si="0"/>
        <v>0</v>
      </c>
    </row>
    <row r="15" spans="1:9">
      <c r="A15" s="4" t="s">
        <v>56</v>
      </c>
      <c r="B15" s="4"/>
      <c r="C15" s="4"/>
      <c r="D15" s="4"/>
      <c r="E15" s="4"/>
      <c r="F15">
        <v>-1</v>
      </c>
      <c r="G15" s="17">
        <f t="shared" si="0"/>
        <v>0</v>
      </c>
    </row>
    <row r="16" spans="1:9" ht="16" customHeight="1">
      <c r="F16">
        <v>0</v>
      </c>
      <c r="G16" s="17">
        <f t="shared" si="0"/>
        <v>6</v>
      </c>
      <c r="H16" s="12" t="s">
        <v>54</v>
      </c>
      <c r="I16" s="12"/>
    </row>
    <row r="17" spans="6:9">
      <c r="F17">
        <v>1</v>
      </c>
      <c r="G17" s="17">
        <f t="shared" si="0"/>
        <v>0</v>
      </c>
      <c r="H17" s="12"/>
      <c r="I17" s="12"/>
    </row>
    <row r="18" spans="6:9">
      <c r="F18">
        <v>2</v>
      </c>
      <c r="G18">
        <f t="shared" si="0"/>
        <v>-12</v>
      </c>
      <c r="H18" s="6"/>
      <c r="I18" s="6"/>
    </row>
    <row r="19" spans="6:9">
      <c r="F19">
        <v>3</v>
      </c>
      <c r="G19">
        <f t="shared" si="0"/>
        <v>0</v>
      </c>
    </row>
    <row r="20" spans="6:9">
      <c r="F20">
        <v>4</v>
      </c>
      <c r="G20">
        <f t="shared" si="0"/>
        <v>90</v>
      </c>
    </row>
    <row r="21" spans="6:9">
      <c r="F21">
        <v>5</v>
      </c>
      <c r="G21">
        <f t="shared" si="0"/>
        <v>336</v>
      </c>
    </row>
    <row r="22" spans="6:9">
      <c r="F22">
        <v>6</v>
      </c>
      <c r="G22">
        <f t="shared" si="0"/>
        <v>840</v>
      </c>
    </row>
    <row r="23" spans="6:9">
      <c r="F23">
        <v>7</v>
      </c>
      <c r="G23">
        <f t="shared" si="0"/>
        <v>1728</v>
      </c>
    </row>
    <row r="24" spans="6:9">
      <c r="F24">
        <v>8</v>
      </c>
      <c r="G24">
        <f t="shared" si="0"/>
        <v>3150</v>
      </c>
    </row>
    <row r="25" spans="6:9">
      <c r="F25">
        <v>9</v>
      </c>
      <c r="G25">
        <f t="shared" si="0"/>
        <v>5280</v>
      </c>
    </row>
    <row r="26" spans="6:9">
      <c r="F26">
        <v>10</v>
      </c>
      <c r="G26">
        <f t="shared" si="0"/>
        <v>8316</v>
      </c>
      <c r="H26" t="s">
        <v>57</v>
      </c>
    </row>
  </sheetData>
  <mergeCells count="7">
    <mergeCell ref="A15:E15"/>
    <mergeCell ref="A2:H2"/>
    <mergeCell ref="A4:H4"/>
    <mergeCell ref="A5:B5"/>
    <mergeCell ref="A9:B9"/>
    <mergeCell ref="H16:I17"/>
    <mergeCell ref="C10:D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0323-319E-B647-B0DB-EFB35CC20F9C}">
  <dimension ref="A1:I10"/>
  <sheetViews>
    <sheetView workbookViewId="0">
      <selection activeCell="A12" sqref="A12"/>
    </sheetView>
  </sheetViews>
  <sheetFormatPr baseColWidth="10" defaultRowHeight="16"/>
  <sheetData>
    <row r="1" spans="1:9">
      <c r="A1" t="s">
        <v>58</v>
      </c>
    </row>
    <row r="2" spans="1:9" ht="81" customHeight="1">
      <c r="A2" s="12" t="s">
        <v>59</v>
      </c>
      <c r="B2" s="12"/>
      <c r="C2" s="12"/>
      <c r="D2" s="12"/>
      <c r="E2" s="12"/>
      <c r="F2" s="12"/>
      <c r="G2" s="12"/>
      <c r="H2" s="12"/>
      <c r="I2" s="12"/>
    </row>
    <row r="4" spans="1:9">
      <c r="A4" s="3" t="s">
        <v>60</v>
      </c>
      <c r="B4" s="3">
        <v>6.8279422764100541</v>
      </c>
      <c r="C4" t="s">
        <v>65</v>
      </c>
    </row>
    <row r="5" spans="1:9">
      <c r="A5" s="3" t="s">
        <v>61</v>
      </c>
      <c r="B5" s="3">
        <v>13.655274673151487</v>
      </c>
      <c r="C5" t="s">
        <v>65</v>
      </c>
    </row>
    <row r="7" spans="1:9">
      <c r="A7" t="s">
        <v>62</v>
      </c>
      <c r="B7">
        <f>2*PI()*B4*(B4+B5)</f>
        <v>878.75513163318294</v>
      </c>
      <c r="C7" s="12" t="s">
        <v>64</v>
      </c>
      <c r="D7" s="12"/>
      <c r="E7" s="12"/>
      <c r="F7" s="12"/>
      <c r="G7" s="12"/>
    </row>
    <row r="8" spans="1:9">
      <c r="A8" t="s">
        <v>63</v>
      </c>
      <c r="B8">
        <f>PI()*B4^2*B5</f>
        <v>1999.9999962498457</v>
      </c>
      <c r="C8" s="12"/>
      <c r="D8" s="12"/>
      <c r="E8" s="12"/>
      <c r="F8" s="12"/>
      <c r="G8" s="12"/>
    </row>
    <row r="9" spans="1:9">
      <c r="C9" s="12"/>
      <c r="D9" s="12"/>
      <c r="E9" s="12"/>
      <c r="F9" s="12"/>
      <c r="G9" s="12"/>
    </row>
    <row r="10" spans="1:9">
      <c r="C10" s="12"/>
      <c r="D10" s="12"/>
      <c r="E10" s="12"/>
      <c r="F10" s="12"/>
      <c r="G10" s="12"/>
    </row>
  </sheetData>
  <mergeCells count="2">
    <mergeCell ref="A2:I2"/>
    <mergeCell ref="C7:G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75CC2-60C7-4943-9A4A-362CB2D71A1D}">
  <dimension ref="A1:H23"/>
  <sheetViews>
    <sheetView workbookViewId="0">
      <selection activeCell="H22" sqref="H22"/>
    </sheetView>
  </sheetViews>
  <sheetFormatPr baseColWidth="10" defaultRowHeight="16"/>
  <cols>
    <col min="2" max="2" width="12.1640625" bestFit="1" customWidth="1"/>
    <col min="3" max="3" width="3.6640625" customWidth="1"/>
  </cols>
  <sheetData>
    <row r="1" spans="1:7">
      <c r="A1" t="s">
        <v>66</v>
      </c>
    </row>
    <row r="2" spans="1:7" ht="48" customHeight="1">
      <c r="A2" s="12" t="s">
        <v>67</v>
      </c>
      <c r="B2" s="16"/>
      <c r="C2" s="16"/>
      <c r="D2" s="16"/>
      <c r="E2" s="16"/>
      <c r="F2" s="16"/>
      <c r="G2" s="16"/>
    </row>
    <row r="4" spans="1:7">
      <c r="A4" s="5" t="s">
        <v>68</v>
      </c>
      <c r="B4" s="5"/>
    </row>
    <row r="6" spans="1:7">
      <c r="A6" s="18" t="s">
        <v>69</v>
      </c>
      <c r="B6" s="18"/>
      <c r="C6" s="18"/>
    </row>
    <row r="7" spans="1:7">
      <c r="A7" t="s">
        <v>70</v>
      </c>
      <c r="B7">
        <v>100</v>
      </c>
      <c r="C7" t="s">
        <v>74</v>
      </c>
    </row>
    <row r="8" spans="1:7">
      <c r="A8" t="s">
        <v>71</v>
      </c>
      <c r="B8" s="21">
        <v>3</v>
      </c>
      <c r="C8" t="s">
        <v>75</v>
      </c>
    </row>
    <row r="9" spans="1:7">
      <c r="B9" s="21">
        <f>CONVERT(B8,"ft","m")</f>
        <v>0.91439999999999999</v>
      </c>
    </row>
    <row r="10" spans="1:7">
      <c r="A10" t="s">
        <v>72</v>
      </c>
      <c r="B10" s="19">
        <v>30000000</v>
      </c>
      <c r="C10" t="s">
        <v>76</v>
      </c>
    </row>
    <row r="11" spans="1:7">
      <c r="B11">
        <f>CONVERT(B10,"psi","Pa")</f>
        <v>206842718795.05084</v>
      </c>
      <c r="C11" t="s">
        <v>78</v>
      </c>
    </row>
    <row r="12" spans="1:7">
      <c r="A12" t="s">
        <v>73</v>
      </c>
      <c r="B12" s="21">
        <v>1</v>
      </c>
      <c r="C12" t="s">
        <v>77</v>
      </c>
    </row>
    <row r="13" spans="1:7">
      <c r="B13" s="21">
        <f>CONVERT(B12,"in","m")</f>
        <v>2.5399999999999999E-2</v>
      </c>
      <c r="C13" t="s">
        <v>36</v>
      </c>
    </row>
    <row r="15" spans="1:7">
      <c r="A15" s="18" t="s">
        <v>79</v>
      </c>
      <c r="B15" s="18"/>
      <c r="C15" s="18"/>
      <c r="E15" s="18" t="s">
        <v>86</v>
      </c>
      <c r="F15" s="18"/>
      <c r="G15" s="18"/>
    </row>
    <row r="16" spans="1:7">
      <c r="A16" s="2"/>
      <c r="B16" s="2"/>
    </row>
    <row r="17" spans="1:8">
      <c r="A17" t="s">
        <v>80</v>
      </c>
      <c r="B17" s="21">
        <v>2</v>
      </c>
      <c r="C17" t="s">
        <v>77</v>
      </c>
      <c r="E17" s="3" t="s">
        <v>80</v>
      </c>
      <c r="F17" s="3">
        <v>1.5258079860399678</v>
      </c>
      <c r="G17" s="3" t="s">
        <v>77</v>
      </c>
      <c r="H17" t="s">
        <v>87</v>
      </c>
    </row>
    <row r="18" spans="1:8">
      <c r="B18" s="21">
        <f>CONVERT(B17,"in","m")</f>
        <v>5.0799999999999998E-2</v>
      </c>
      <c r="C18" t="s">
        <v>36</v>
      </c>
      <c r="E18" s="3"/>
      <c r="F18" s="3">
        <f>CONVERT(F17,"in","m")</f>
        <v>3.8755522845415183E-2</v>
      </c>
      <c r="G18" s="3" t="s">
        <v>36</v>
      </c>
      <c r="H18" t="s">
        <v>87</v>
      </c>
    </row>
    <row r="20" spans="1:8">
      <c r="A20" s="18" t="s">
        <v>81</v>
      </c>
      <c r="B20" s="18"/>
      <c r="C20" s="18"/>
      <c r="E20" s="18" t="s">
        <v>81</v>
      </c>
      <c r="F20" s="18"/>
      <c r="G20" s="18"/>
    </row>
    <row r="21" spans="1:8">
      <c r="A21" t="s">
        <v>82</v>
      </c>
      <c r="B21">
        <f>$B$13*B18^3/12</f>
        <v>2.7748761706666664E-7</v>
      </c>
      <c r="C21" t="s">
        <v>84</v>
      </c>
      <c r="E21" t="s">
        <v>82</v>
      </c>
      <c r="F21">
        <f>$B$13*F18^3/12</f>
        <v>1.2321207495735579E-7</v>
      </c>
      <c r="G21" t="s">
        <v>84</v>
      </c>
    </row>
    <row r="22" spans="1:8">
      <c r="A22" t="s">
        <v>83</v>
      </c>
      <c r="B22" s="22">
        <f>($B$7*$B$9^3)/(3*$B$11*B21)</f>
        <v>4.4402104275201055E-4</v>
      </c>
      <c r="C22" t="s">
        <v>36</v>
      </c>
      <c r="E22" t="s">
        <v>83</v>
      </c>
      <c r="F22" s="22">
        <f>($B$7*$B$9^3)/(3*$B$11*F21)</f>
        <v>9.9998592770518253E-4</v>
      </c>
      <c r="G22" t="s">
        <v>36</v>
      </c>
    </row>
    <row r="23" spans="1:8">
      <c r="B23" s="20">
        <f>CONVERT(B22,"m","mm")</f>
        <v>0.44402104275201054</v>
      </c>
      <c r="C23" t="s">
        <v>85</v>
      </c>
      <c r="F23">
        <f>CONVERT(F22,"m","mm")</f>
        <v>0.99998592770518258</v>
      </c>
      <c r="G23" t="s">
        <v>85</v>
      </c>
    </row>
  </sheetData>
  <mergeCells count="8">
    <mergeCell ref="A2:G2"/>
    <mergeCell ref="A4:B4"/>
    <mergeCell ref="A6:C6"/>
    <mergeCell ref="A15:C15"/>
    <mergeCell ref="A16:B16"/>
    <mergeCell ref="A20:C20"/>
    <mergeCell ref="E15:G15"/>
    <mergeCell ref="E20:G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C9C0-5ADE-974F-ABE1-621BB0B788CC}">
  <dimension ref="A1:D12"/>
  <sheetViews>
    <sheetView workbookViewId="0">
      <selection activeCell="A14" sqref="A14"/>
    </sheetView>
  </sheetViews>
  <sheetFormatPr baseColWidth="10" defaultRowHeight="16"/>
  <cols>
    <col min="1" max="1" width="15" customWidth="1"/>
    <col min="2" max="2" width="12.5" customWidth="1"/>
  </cols>
  <sheetData>
    <row r="1" spans="1:4">
      <c r="A1" t="s">
        <v>88</v>
      </c>
    </row>
    <row r="2" spans="1:4" ht="85" customHeight="1">
      <c r="A2" s="24" t="s">
        <v>91</v>
      </c>
      <c r="B2" s="23"/>
      <c r="C2" s="23"/>
      <c r="D2" s="23"/>
    </row>
    <row r="4" spans="1:4">
      <c r="A4" t="s">
        <v>89</v>
      </c>
      <c r="B4" t="s">
        <v>90</v>
      </c>
    </row>
    <row r="5" spans="1:4">
      <c r="A5">
        <v>95</v>
      </c>
      <c r="B5" t="str">
        <f>IF(A5&gt;=90,"A",IF(A5&gt;=80,"B",IF(A5&gt;=70,"C",IF(A5&gt;=60,"D","F"))))</f>
        <v>A</v>
      </c>
    </row>
    <row r="6" spans="1:4">
      <c r="A6">
        <v>85</v>
      </c>
      <c r="B6" t="str">
        <f t="shared" ref="B6:B12" si="0">IF(A6&gt;=90,"A",IF(A6&gt;=80,"B",IF(A6&gt;=70,"C",IF(A6&gt;=60,"D","F"))))</f>
        <v>B</v>
      </c>
    </row>
    <row r="7" spans="1:4">
      <c r="A7">
        <v>82</v>
      </c>
      <c r="B7" t="str">
        <f t="shared" si="0"/>
        <v>B</v>
      </c>
    </row>
    <row r="8" spans="1:4">
      <c r="A8">
        <v>75</v>
      </c>
      <c r="B8" t="str">
        <f t="shared" si="0"/>
        <v>C</v>
      </c>
    </row>
    <row r="9" spans="1:4">
      <c r="A9">
        <v>70</v>
      </c>
      <c r="B9" t="str">
        <f t="shared" si="0"/>
        <v>C</v>
      </c>
    </row>
    <row r="10" spans="1:4">
      <c r="A10">
        <v>69</v>
      </c>
      <c r="B10" t="str">
        <f t="shared" si="0"/>
        <v>D</v>
      </c>
    </row>
    <row r="11" spans="1:4">
      <c r="A11">
        <v>65</v>
      </c>
      <c r="B11" t="str">
        <f t="shared" si="0"/>
        <v>D</v>
      </c>
    </row>
    <row r="12" spans="1:4">
      <c r="A12">
        <v>45</v>
      </c>
      <c r="B12" t="str">
        <f t="shared" si="0"/>
        <v>F</v>
      </c>
    </row>
  </sheetData>
  <mergeCells count="1">
    <mergeCell ref="A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85A4-3EDB-EB4A-8499-71ACD1C590F4}">
  <dimension ref="A1:D8"/>
  <sheetViews>
    <sheetView workbookViewId="0">
      <selection activeCell="A2" sqref="A2"/>
    </sheetView>
  </sheetViews>
  <sheetFormatPr baseColWidth="10" defaultRowHeight="16"/>
  <sheetData>
    <row r="1" spans="1:4">
      <c r="A1" t="s">
        <v>92</v>
      </c>
    </row>
    <row r="3" spans="1:4" ht="31" customHeight="1">
      <c r="B3" s="26" t="s">
        <v>99</v>
      </c>
      <c r="C3" s="26" t="s">
        <v>100</v>
      </c>
      <c r="D3" s="25" t="s">
        <v>98</v>
      </c>
    </row>
    <row r="4" spans="1:4">
      <c r="A4" t="s">
        <v>93</v>
      </c>
      <c r="B4">
        <v>1</v>
      </c>
      <c r="C4" t="s">
        <v>101</v>
      </c>
      <c r="D4">
        <f>IF(C4="series", SUM(B4:B8), 1/(1/B4+1/B5+1/B6+1/B7+1/B8))</f>
        <v>15</v>
      </c>
    </row>
    <row r="5" spans="1:4">
      <c r="A5" t="s">
        <v>94</v>
      </c>
      <c r="B5">
        <v>2</v>
      </c>
      <c r="C5" t="s">
        <v>102</v>
      </c>
      <c r="D5">
        <f>IF(C5="series", SUM(B4:B8), 1/(1/B4+1/B5+1/B6+1/B7+1/B8))</f>
        <v>0.43795620437956206</v>
      </c>
    </row>
    <row r="6" spans="1:4">
      <c r="A6" t="s">
        <v>95</v>
      </c>
      <c r="B6">
        <v>3</v>
      </c>
    </row>
    <row r="7" spans="1:4">
      <c r="A7" t="s">
        <v>96</v>
      </c>
      <c r="B7">
        <v>4</v>
      </c>
    </row>
    <row r="8" spans="1:4">
      <c r="A8" t="s">
        <v>97</v>
      </c>
      <c r="B8">
        <v>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HW1 Problem 1</vt:lpstr>
      <vt:lpstr>HW1 Problem 2</vt:lpstr>
      <vt:lpstr>HW 1 Problem 3</vt:lpstr>
      <vt:lpstr>HW1 Problem 4</vt:lpstr>
      <vt:lpstr>HW1 Problem 5</vt:lpstr>
      <vt:lpstr>HW1 Problem 6</vt:lpstr>
      <vt:lpstr>HW1 Problem 7</vt:lpstr>
      <vt:lpstr>HW1 Problem 8</vt:lpstr>
      <vt:lpstr>HW1 Problem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2021-09-09T02:23:31Z</dcterms:created>
  <dcterms:modified xsi:type="dcterms:W3CDTF">2021-09-10T00:32:23Z</dcterms:modified>
</cp:coreProperties>
</file>