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c\Documents\stable_isotope_analysis\"/>
    </mc:Choice>
  </mc:AlternateContent>
  <xr:revisionPtr revIDLastSave="0" documentId="13_ncr:1_{221C7C6E-67F7-493C-989A-DD677182FD7C}" xr6:coauthVersionLast="47" xr6:coauthVersionMax="47" xr10:uidLastSave="{00000000-0000-0000-0000-000000000000}"/>
  <bookViews>
    <workbookView xWindow="-108" yWindow="-108" windowWidth="23256" windowHeight="13896" activeTab="2" xr2:uid="{14BC0B69-0067-4F05-AD42-86F7CF6BC501}"/>
  </bookViews>
  <sheets>
    <sheet name="Raw Cat Data" sheetId="1" r:id="rId1"/>
    <sheet name="Raw Food Data" sheetId="2" r:id="rId2"/>
    <sheet name="Raw Prey Data" sheetId="3" r:id="rId3"/>
    <sheet name="SE cats" sheetId="10" r:id="rId4"/>
    <sheet name="wet vs dry" sheetId="4" r:id="rId5"/>
    <sheet name="food (southeast)" sheetId="6" r:id="rId6"/>
    <sheet name="Fig. 1" sheetId="5" r:id="rId7"/>
    <sheet name="Fig. 4" sheetId="9" r:id="rId8"/>
    <sheet name="Newsome et al. 2015" sheetId="7" r:id="rId9"/>
    <sheet name="Cove et al. 2018" sheetId="8" r:id="rId10"/>
  </sheets>
  <definedNames>
    <definedName name="_xlnm._FilterDatabase" localSheetId="0" hidden="1">'Raw Cat Data'!$C$1:$C$107</definedName>
    <definedName name="_xlnm._FilterDatabase" localSheetId="1" hidden="1">'Raw Food Data'!$D$1:$D$127</definedName>
    <definedName name="_xlchart.v1.0" hidden="1">'Raw Cat Data'!$G$10:$G$13</definedName>
    <definedName name="_xlchart.v1.1" hidden="1">'Raw Cat Data'!$G$14:$G$15</definedName>
    <definedName name="_xlchart.v1.10" hidden="1">'Raw Cat Data'!$H$42:$H$54</definedName>
    <definedName name="_xlchart.v1.11" hidden="1">'Raw Cat Data'!$H$55:$H$105</definedName>
    <definedName name="_xlchart.v1.2" hidden="1">'Raw Cat Data'!$G$16:$G$41</definedName>
    <definedName name="_xlchart.v1.3" hidden="1">'Raw Cat Data'!$G$2:$G$9</definedName>
    <definedName name="_xlchart.v1.4" hidden="1">'Raw Cat Data'!$G$42:$G$54</definedName>
    <definedName name="_xlchart.v1.5" hidden="1">'Raw Cat Data'!$G$55:$G$105</definedName>
    <definedName name="_xlchart.v1.6" hidden="1">'Raw Cat Data'!$H$10:$H$13</definedName>
    <definedName name="_xlchart.v1.7" hidden="1">'Raw Cat Data'!$H$14:$H$15</definedName>
    <definedName name="_xlchart.v1.8" hidden="1">'Raw Cat Data'!$H$16:$H$41</definedName>
    <definedName name="_xlchart.v1.9" hidden="1">'Raw Cat Data'!$H$2:$H$9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7" l="1"/>
  <c r="A17" i="7"/>
  <c r="A10" i="7"/>
  <c r="B28" i="8"/>
  <c r="F28" i="8"/>
  <c r="F29" i="8"/>
  <c r="F32" i="8"/>
  <c r="F31" i="8"/>
  <c r="D45" i="8"/>
  <c r="D46" i="8"/>
  <c r="B43" i="8"/>
  <c r="B42" i="8"/>
  <c r="D39" i="8"/>
  <c r="D38" i="8"/>
  <c r="B36" i="8"/>
  <c r="B35" i="8"/>
  <c r="D32" i="8"/>
  <c r="D31" i="8"/>
  <c r="B29" i="8"/>
  <c r="D44" i="8"/>
  <c r="D43" i="8"/>
  <c r="D42" i="8"/>
  <c r="B46" i="8"/>
  <c r="B45" i="8"/>
  <c r="B44" i="8"/>
  <c r="B37" i="8"/>
  <c r="B38" i="8"/>
  <c r="B39" i="8"/>
  <c r="D37" i="8"/>
  <c r="D36" i="8"/>
  <c r="D35" i="8"/>
  <c r="D30" i="8"/>
  <c r="D29" i="8"/>
  <c r="D28" i="8"/>
  <c r="B32" i="8"/>
  <c r="B31" i="8"/>
  <c r="B30" i="8"/>
  <c r="S4" i="5"/>
  <c r="S3" i="5"/>
  <c r="R4" i="5"/>
  <c r="R3" i="5"/>
  <c r="Q4" i="5"/>
  <c r="Q3" i="5"/>
  <c r="P4" i="5"/>
  <c r="P3" i="5"/>
  <c r="X7" i="5" s="1"/>
  <c r="F137" i="4"/>
  <c r="F139" i="4" s="1"/>
  <c r="F138" i="4"/>
  <c r="F140" i="4"/>
  <c r="E140" i="4"/>
  <c r="E139" i="4"/>
  <c r="E138" i="4"/>
  <c r="E137" i="4"/>
  <c r="F143" i="4"/>
  <c r="E143" i="4"/>
  <c r="F135" i="4"/>
  <c r="E135" i="4"/>
  <c r="F131" i="4"/>
  <c r="F132" i="4"/>
  <c r="E132" i="4"/>
  <c r="E131" i="4"/>
  <c r="F130" i="4"/>
  <c r="E130" i="4"/>
  <c r="F129" i="4"/>
  <c r="E129" i="4"/>
  <c r="F136" i="2"/>
  <c r="E136" i="2"/>
  <c r="F132" i="2"/>
  <c r="F133" i="2"/>
  <c r="E133" i="2"/>
  <c r="E132" i="2"/>
  <c r="F131" i="2"/>
  <c r="E131" i="2"/>
  <c r="E130" i="2"/>
  <c r="F130" i="2"/>
  <c r="I63" i="3"/>
  <c r="H63" i="3"/>
  <c r="P52" i="10"/>
  <c r="P51" i="10"/>
  <c r="P50" i="10"/>
  <c r="P49" i="10"/>
  <c r="P48" i="10"/>
  <c r="P47" i="10"/>
  <c r="P46" i="10"/>
  <c r="P45" i="10"/>
  <c r="P44" i="10"/>
  <c r="P43" i="10"/>
  <c r="P42" i="10"/>
  <c r="P41" i="10"/>
  <c r="P40" i="10"/>
  <c r="P39" i="10"/>
  <c r="P38" i="10"/>
  <c r="P35" i="10"/>
  <c r="P37" i="10"/>
  <c r="P34" i="10"/>
  <c r="P32" i="10"/>
  <c r="P33" i="10"/>
  <c r="P31" i="10"/>
  <c r="P28" i="10"/>
  <c r="P27" i="10"/>
  <c r="P26" i="10"/>
  <c r="P24" i="10"/>
  <c r="P25" i="10"/>
  <c r="P22" i="10"/>
  <c r="P23" i="10"/>
  <c r="P18" i="10"/>
  <c r="P21" i="10"/>
  <c r="P20" i="10"/>
  <c r="P19" i="10"/>
  <c r="P17" i="10"/>
  <c r="P16" i="10"/>
  <c r="P15" i="10"/>
  <c r="P14" i="10"/>
  <c r="P13" i="10"/>
  <c r="P12" i="10"/>
  <c r="P11" i="10"/>
  <c r="P10" i="10"/>
  <c r="P9" i="10"/>
  <c r="P8" i="10"/>
  <c r="P7" i="10"/>
  <c r="P6" i="10"/>
  <c r="P5" i="10"/>
  <c r="P3" i="10"/>
  <c r="P2" i="10"/>
  <c r="L39" i="8"/>
  <c r="K39" i="8"/>
  <c r="L38" i="8"/>
  <c r="K38" i="8"/>
  <c r="I38" i="8"/>
  <c r="I39" i="8"/>
  <c r="H39" i="8"/>
  <c r="H38" i="8"/>
  <c r="I64" i="3"/>
  <c r="I65" i="3"/>
  <c r="H65" i="3"/>
  <c r="H64" i="3"/>
  <c r="I59" i="3"/>
  <c r="I60" i="3"/>
  <c r="H60" i="3"/>
  <c r="H59" i="3"/>
  <c r="I58" i="3"/>
  <c r="H58" i="3"/>
  <c r="I57" i="3"/>
  <c r="H57" i="3"/>
  <c r="E28" i="7"/>
  <c r="D28" i="7"/>
  <c r="E27" i="7"/>
  <c r="D27" i="7"/>
  <c r="E26" i="7"/>
  <c r="D26" i="7"/>
  <c r="E25" i="7"/>
  <c r="D25" i="7"/>
  <c r="E24" i="7"/>
  <c r="D24" i="7"/>
  <c r="E21" i="7"/>
  <c r="D21" i="7"/>
  <c r="E20" i="7"/>
  <c r="D20" i="7"/>
  <c r="E19" i="7"/>
  <c r="D19" i="7"/>
  <c r="E18" i="7"/>
  <c r="D18" i="7"/>
  <c r="E17" i="7"/>
  <c r="D17" i="7"/>
  <c r="E14" i="7"/>
  <c r="D14" i="7"/>
  <c r="E13" i="7"/>
  <c r="D13" i="7"/>
  <c r="E12" i="7"/>
  <c r="D12" i="7"/>
  <c r="E11" i="7"/>
  <c r="D11" i="7"/>
  <c r="E10" i="7"/>
  <c r="D10" i="7"/>
  <c r="E3" i="7"/>
  <c r="E4" i="7"/>
  <c r="E5" i="7"/>
  <c r="E6" i="7"/>
  <c r="E7" i="7"/>
  <c r="D4" i="7"/>
  <c r="D5" i="7"/>
  <c r="D6" i="7"/>
  <c r="D7" i="7"/>
  <c r="D3" i="7"/>
  <c r="AE24" i="5"/>
  <c r="AD24" i="5"/>
  <c r="AE23" i="5"/>
  <c r="AD23" i="5"/>
  <c r="AE22" i="5"/>
  <c r="AD22" i="5"/>
  <c r="AI21" i="5"/>
  <c r="AE21" i="5"/>
  <c r="AD21" i="5"/>
  <c r="AE20" i="5"/>
  <c r="AD20" i="5"/>
  <c r="AK15" i="5"/>
  <c r="AK21" i="5" s="1"/>
  <c r="AI15" i="5"/>
  <c r="AI22" i="5" s="1"/>
  <c r="AD16" i="5"/>
  <c r="AE16" i="5"/>
  <c r="AD17" i="5"/>
  <c r="AE17" i="5"/>
  <c r="AE15" i="5"/>
  <c r="AD15" i="5"/>
  <c r="AA7" i="5"/>
  <c r="Z7" i="5"/>
  <c r="Y7" i="5"/>
  <c r="W8" i="5"/>
  <c r="AE12" i="5"/>
  <c r="AE11" i="5"/>
  <c r="AE9" i="5"/>
  <c r="AE8" i="5"/>
  <c r="AD12" i="5"/>
  <c r="AD10" i="5"/>
  <c r="AD9" i="5"/>
  <c r="Z4" i="5"/>
  <c r="Z8" i="5" s="1"/>
  <c r="Y4" i="5"/>
  <c r="Y8" i="5" s="1"/>
  <c r="X4" i="5"/>
  <c r="X8" i="5" s="1"/>
  <c r="AA3" i="5"/>
  <c r="AK4" i="5" s="1"/>
  <c r="AK11" i="5" s="1"/>
  <c r="Y3" i="5"/>
  <c r="AA4" i="5"/>
  <c r="AA8" i="5" s="1"/>
  <c r="Z3" i="5"/>
  <c r="O3" i="5"/>
  <c r="W7" i="5" s="1"/>
  <c r="O4" i="5"/>
  <c r="W4" i="5" s="1"/>
  <c r="N4" i="5"/>
  <c r="V4" i="5" s="1"/>
  <c r="V8" i="5" s="1"/>
  <c r="N3" i="5"/>
  <c r="V3" i="5" s="1"/>
  <c r="M4" i="5"/>
  <c r="L4" i="5"/>
  <c r="M3" i="5"/>
  <c r="AE3" i="5" s="1"/>
  <c r="L3" i="5"/>
  <c r="AD5" i="5" s="1"/>
  <c r="B2" i="5"/>
  <c r="C2" i="5"/>
  <c r="D2" i="5"/>
  <c r="E2" i="5"/>
  <c r="F2" i="5"/>
  <c r="G2" i="5"/>
  <c r="H2" i="5"/>
  <c r="I2" i="5"/>
  <c r="J2" i="5"/>
  <c r="A2" i="5"/>
  <c r="AK3" i="3"/>
  <c r="AK4" i="3"/>
  <c r="AK5" i="3"/>
  <c r="AK6" i="3"/>
  <c r="AJ6" i="3"/>
  <c r="AJ5" i="3"/>
  <c r="AJ4" i="3"/>
  <c r="AJ3" i="3"/>
  <c r="AI3" i="3"/>
  <c r="AI4" i="3"/>
  <c r="AI5" i="3"/>
  <c r="AI6" i="3"/>
  <c r="AH6" i="3"/>
  <c r="AH5" i="3"/>
  <c r="AH4" i="3"/>
  <c r="AH3" i="3"/>
  <c r="AG3" i="3"/>
  <c r="AG4" i="3"/>
  <c r="AG5" i="3"/>
  <c r="AG6" i="3"/>
  <c r="AF6" i="3"/>
  <c r="AF5" i="3"/>
  <c r="AF4" i="3"/>
  <c r="AF3" i="3"/>
  <c r="AE3" i="3"/>
  <c r="AE4" i="3"/>
  <c r="AE5" i="3"/>
  <c r="AE6" i="3"/>
  <c r="AD6" i="3"/>
  <c r="AD5" i="3"/>
  <c r="AD4" i="3"/>
  <c r="AD3" i="3"/>
  <c r="AC3" i="3"/>
  <c r="AC4" i="3"/>
  <c r="AC5" i="3"/>
  <c r="AC6" i="3"/>
  <c r="AB6" i="3"/>
  <c r="AB5" i="3"/>
  <c r="AB4" i="3"/>
  <c r="AB3" i="3"/>
  <c r="AA3" i="3"/>
  <c r="AA4" i="3"/>
  <c r="AA5" i="3"/>
  <c r="AA6" i="3"/>
  <c r="Z6" i="3"/>
  <c r="Z5" i="3"/>
  <c r="Z4" i="3"/>
  <c r="Z3" i="3"/>
  <c r="Y3" i="3"/>
  <c r="Y4" i="3"/>
  <c r="Y5" i="3"/>
  <c r="Y6" i="3"/>
  <c r="X6" i="3"/>
  <c r="X5" i="3"/>
  <c r="X4" i="3"/>
  <c r="X3" i="3"/>
  <c r="W3" i="3"/>
  <c r="W4" i="3"/>
  <c r="W5" i="3"/>
  <c r="W6" i="3"/>
  <c r="V6" i="3"/>
  <c r="V5" i="3"/>
  <c r="V4" i="3"/>
  <c r="V3" i="3"/>
  <c r="U3" i="3"/>
  <c r="U4" i="3"/>
  <c r="U5" i="3"/>
  <c r="U6" i="3"/>
  <c r="T6" i="3"/>
  <c r="T5" i="3"/>
  <c r="T4" i="3"/>
  <c r="T3" i="3"/>
  <c r="S3" i="3"/>
  <c r="S4" i="3"/>
  <c r="S5" i="3"/>
  <c r="S6" i="3"/>
  <c r="R6" i="3"/>
  <c r="R5" i="3"/>
  <c r="R4" i="3"/>
  <c r="R3" i="3"/>
  <c r="Q3" i="3"/>
  <c r="Q4" i="3"/>
  <c r="Q5" i="3"/>
  <c r="Q6" i="3"/>
  <c r="P6" i="3"/>
  <c r="P5" i="3"/>
  <c r="P4" i="3"/>
  <c r="P3" i="3"/>
  <c r="M3" i="3"/>
  <c r="M4" i="3"/>
  <c r="M5" i="3"/>
  <c r="M6" i="3"/>
  <c r="L6" i="3"/>
  <c r="L5" i="3"/>
  <c r="L4" i="3"/>
  <c r="L3" i="3"/>
  <c r="O3" i="3"/>
  <c r="O4" i="3"/>
  <c r="O5" i="3"/>
  <c r="O6" i="3"/>
  <c r="N6" i="3"/>
  <c r="N5" i="3"/>
  <c r="N4" i="3"/>
  <c r="N3" i="3"/>
  <c r="J100" i="4"/>
  <c r="J101" i="4"/>
  <c r="J102" i="4"/>
  <c r="J103" i="4"/>
  <c r="J104" i="4"/>
  <c r="J105" i="4"/>
  <c r="J106" i="4"/>
  <c r="J107" i="4"/>
  <c r="J99" i="4"/>
  <c r="J98" i="4"/>
  <c r="J48" i="4"/>
  <c r="J47" i="4"/>
  <c r="J127" i="4"/>
  <c r="J126" i="4"/>
  <c r="J125" i="4"/>
  <c r="J124" i="4"/>
  <c r="J46" i="4"/>
  <c r="J45" i="4"/>
  <c r="J97" i="4"/>
  <c r="J96" i="4"/>
  <c r="J123" i="4"/>
  <c r="J122" i="4"/>
  <c r="J44" i="4"/>
  <c r="J43" i="4"/>
  <c r="J95" i="4"/>
  <c r="J42" i="4"/>
  <c r="J94" i="4"/>
  <c r="J41" i="4"/>
  <c r="J93" i="4"/>
  <c r="J92" i="4"/>
  <c r="J121" i="4"/>
  <c r="J120" i="4"/>
  <c r="J91" i="4"/>
  <c r="J90" i="4"/>
  <c r="J89" i="4"/>
  <c r="J119" i="4"/>
  <c r="J118" i="4"/>
  <c r="J117" i="4"/>
  <c r="J88" i="4"/>
  <c r="J87" i="4"/>
  <c r="J40" i="4"/>
  <c r="J86" i="4"/>
  <c r="J85" i="4"/>
  <c r="J39" i="4"/>
  <c r="J84" i="4"/>
  <c r="J38" i="4"/>
  <c r="J83" i="4"/>
  <c r="J82" i="4"/>
  <c r="J37" i="4"/>
  <c r="J81" i="4"/>
  <c r="J36" i="4"/>
  <c r="J35" i="4"/>
  <c r="J80" i="4"/>
  <c r="J79" i="4"/>
  <c r="J34" i="4"/>
  <c r="J33" i="4"/>
  <c r="J78" i="4"/>
  <c r="J77" i="4"/>
  <c r="J32" i="4"/>
  <c r="J31" i="4"/>
  <c r="J76" i="4"/>
  <c r="J30" i="4"/>
  <c r="J75" i="4"/>
  <c r="J74" i="4"/>
  <c r="J29" i="4"/>
  <c r="J73" i="4"/>
  <c r="J72" i="4"/>
  <c r="J71" i="4"/>
  <c r="J28" i="4"/>
  <c r="J27" i="4"/>
  <c r="J70" i="4"/>
  <c r="J69" i="4"/>
  <c r="J68" i="4"/>
  <c r="J26" i="4"/>
  <c r="J67" i="4"/>
  <c r="J25" i="4"/>
  <c r="J66" i="4"/>
  <c r="J65" i="4"/>
  <c r="J64" i="4"/>
  <c r="J63" i="4"/>
  <c r="J62" i="4"/>
  <c r="J24" i="4"/>
  <c r="J61" i="4"/>
  <c r="J60" i="4"/>
  <c r="J23" i="4"/>
  <c r="J22" i="4"/>
  <c r="J59" i="4"/>
  <c r="J58" i="4"/>
  <c r="J21" i="4"/>
  <c r="J20" i="4"/>
  <c r="J57" i="4"/>
  <c r="J19" i="4"/>
  <c r="J56" i="4"/>
  <c r="J116" i="4"/>
  <c r="J18" i="4"/>
  <c r="J17" i="4"/>
  <c r="J55" i="4"/>
  <c r="J16" i="4"/>
  <c r="J15" i="4"/>
  <c r="J14" i="4"/>
  <c r="J54" i="4"/>
  <c r="J53" i="4"/>
  <c r="J52" i="4"/>
  <c r="J115" i="4"/>
  <c r="J114" i="4"/>
  <c r="J113" i="4"/>
  <c r="J112" i="4"/>
  <c r="J111" i="4"/>
  <c r="J110" i="4"/>
  <c r="J109" i="4"/>
  <c r="J108" i="4"/>
  <c r="J13" i="4"/>
  <c r="J12" i="4"/>
  <c r="J11" i="4"/>
  <c r="J10" i="4"/>
  <c r="J9" i="4"/>
  <c r="J8" i="4"/>
  <c r="J7" i="4"/>
  <c r="J6" i="4"/>
  <c r="J5" i="4"/>
  <c r="J4" i="4"/>
  <c r="J3" i="4"/>
  <c r="J2" i="4"/>
  <c r="J51" i="4"/>
  <c r="J7" i="2"/>
  <c r="J36" i="2"/>
  <c r="J37" i="2"/>
  <c r="J11" i="2"/>
  <c r="J38" i="2"/>
  <c r="J39" i="2"/>
  <c r="J40" i="2"/>
  <c r="J51" i="2"/>
  <c r="J52" i="2"/>
  <c r="J53" i="2"/>
  <c r="J54" i="2"/>
  <c r="J55" i="2"/>
  <c r="J56" i="2"/>
  <c r="J41" i="2"/>
  <c r="J42" i="2"/>
  <c r="J12" i="2"/>
  <c r="J13" i="2"/>
  <c r="J14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15" i="2"/>
  <c r="J16" i="2"/>
  <c r="J2" i="2"/>
  <c r="J70" i="2"/>
  <c r="J17" i="2"/>
  <c r="J43" i="2"/>
  <c r="J71" i="2"/>
  <c r="J72" i="2"/>
  <c r="J18" i="2"/>
  <c r="J73" i="2"/>
  <c r="J19" i="2"/>
  <c r="J3" i="2"/>
  <c r="J74" i="2"/>
  <c r="J75" i="2"/>
  <c r="J44" i="2"/>
  <c r="J45" i="2"/>
  <c r="J76" i="2"/>
  <c r="J77" i="2"/>
  <c r="J46" i="2"/>
  <c r="J78" i="2"/>
  <c r="J79" i="2"/>
  <c r="J80" i="2"/>
  <c r="J81" i="2"/>
  <c r="J82" i="2"/>
  <c r="J47" i="2"/>
  <c r="J83" i="2"/>
  <c r="J20" i="2"/>
  <c r="J84" i="2"/>
  <c r="J85" i="2"/>
  <c r="J86" i="2"/>
  <c r="J21" i="2"/>
  <c r="J22" i="2"/>
  <c r="J87" i="2"/>
  <c r="J88" i="2"/>
  <c r="J89" i="2"/>
  <c r="J23" i="2"/>
  <c r="J90" i="2"/>
  <c r="J91" i="2"/>
  <c r="J24" i="2"/>
  <c r="J92" i="2"/>
  <c r="J4" i="2"/>
  <c r="J5" i="2"/>
  <c r="J93" i="2"/>
  <c r="J94" i="2"/>
  <c r="J25" i="2"/>
  <c r="J26" i="2"/>
  <c r="J95" i="2"/>
  <c r="J96" i="2"/>
  <c r="J6" i="2"/>
  <c r="J27" i="2"/>
  <c r="J97" i="2"/>
  <c r="J28" i="2"/>
  <c r="J98" i="2"/>
  <c r="J99" i="2"/>
  <c r="J29" i="2"/>
  <c r="J100" i="2"/>
  <c r="J127" i="2"/>
  <c r="J101" i="2"/>
  <c r="J102" i="2"/>
  <c r="J48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30" i="2"/>
  <c r="J115" i="2"/>
  <c r="J31" i="2"/>
  <c r="J116" i="2"/>
  <c r="J32" i="2"/>
  <c r="J33" i="2"/>
  <c r="J117" i="2"/>
  <c r="J118" i="2"/>
  <c r="J119" i="2"/>
  <c r="J120" i="2"/>
  <c r="J34" i="2"/>
  <c r="J35" i="2"/>
  <c r="J121" i="2"/>
  <c r="J122" i="2"/>
  <c r="J123" i="2"/>
  <c r="J124" i="2"/>
  <c r="J8" i="2"/>
  <c r="J49" i="2"/>
  <c r="J125" i="2"/>
  <c r="J126" i="2"/>
  <c r="J9" i="2"/>
  <c r="J10" i="2"/>
  <c r="J50" i="2"/>
  <c r="AK17" i="5" l="1"/>
  <c r="AK24" i="5" s="1"/>
  <c r="AK22" i="5"/>
  <c r="AK20" i="5"/>
  <c r="AK16" i="5"/>
  <c r="AK23" i="5" s="1"/>
  <c r="AK5" i="5"/>
  <c r="AK12" i="5" s="1"/>
  <c r="AI17" i="5"/>
  <c r="AI24" i="5" s="1"/>
  <c r="AI5" i="5"/>
  <c r="AI12" i="5" s="1"/>
  <c r="AI4" i="5"/>
  <c r="AI11" i="5" s="1"/>
  <c r="AI16" i="5"/>
  <c r="AI23" i="5" s="1"/>
  <c r="AI20" i="5"/>
  <c r="X3" i="5"/>
  <c r="AG15" i="5"/>
  <c r="AG17" i="5"/>
  <c r="AG24" i="5" s="1"/>
  <c r="AG16" i="5"/>
  <c r="AG23" i="5" s="1"/>
  <c r="V7" i="5"/>
  <c r="W3" i="5"/>
  <c r="AG4" i="5" s="1"/>
  <c r="AG11" i="5" s="1"/>
  <c r="AH5" i="5"/>
  <c r="AH4" i="5"/>
  <c r="AH3" i="5"/>
  <c r="AE10" i="5"/>
  <c r="AF4" i="5"/>
  <c r="AF5" i="5"/>
  <c r="AF3" i="5"/>
  <c r="AJ3" i="5"/>
  <c r="AJ5" i="5"/>
  <c r="AJ4" i="5"/>
  <c r="AI3" i="5"/>
  <c r="AE5" i="5"/>
  <c r="AK3" i="5"/>
  <c r="AE4" i="5"/>
  <c r="AG3" i="5"/>
  <c r="AD3" i="5"/>
  <c r="AD4" i="5"/>
  <c r="AD8" i="5" s="1"/>
  <c r="AK10" i="5" l="1"/>
  <c r="AK9" i="5"/>
  <c r="AK8" i="5"/>
  <c r="AJ12" i="5"/>
  <c r="AJ15" i="5"/>
  <c r="AJ11" i="5"/>
  <c r="AJ10" i="5"/>
  <c r="AJ16" i="5"/>
  <c r="AJ20" i="5" s="1"/>
  <c r="AJ8" i="5"/>
  <c r="AJ9" i="5"/>
  <c r="AJ17" i="5"/>
  <c r="AJ21" i="5" s="1"/>
  <c r="AI10" i="5"/>
  <c r="AI9" i="5"/>
  <c r="AI8" i="5"/>
  <c r="AH16" i="5"/>
  <c r="AH20" i="5" s="1"/>
  <c r="AH8" i="5"/>
  <c r="AH17" i="5"/>
  <c r="AH21" i="5" s="1"/>
  <c r="AH9" i="5"/>
  <c r="AH11" i="5"/>
  <c r="AH10" i="5"/>
  <c r="AH15" i="5"/>
  <c r="AH12" i="5"/>
  <c r="AG9" i="5"/>
  <c r="AG8" i="5"/>
  <c r="AG10" i="5"/>
  <c r="AG5" i="5"/>
  <c r="AG12" i="5" s="1"/>
  <c r="AF10" i="5"/>
  <c r="AF15" i="5"/>
  <c r="AF12" i="5"/>
  <c r="AF11" i="5"/>
  <c r="AF9" i="5"/>
  <c r="AF17" i="5"/>
  <c r="AF21" i="5" s="1"/>
  <c r="AF16" i="5"/>
  <c r="AF20" i="5" s="1"/>
  <c r="AF8" i="5"/>
  <c r="AG22" i="5"/>
  <c r="AG21" i="5"/>
  <c r="AG20" i="5"/>
  <c r="AD11" i="5"/>
  <c r="AJ24" i="5" l="1"/>
  <c r="AJ22" i="5"/>
  <c r="AJ23" i="5"/>
  <c r="AH22" i="5"/>
  <c r="AH23" i="5"/>
  <c r="AH24" i="5"/>
  <c r="AF24" i="5"/>
  <c r="AF23" i="5"/>
  <c r="AF22" i="5"/>
</calcChain>
</file>

<file path=xl/sharedStrings.xml><?xml version="1.0" encoding="utf-8"?>
<sst xmlns="http://schemas.openxmlformats.org/spreadsheetml/2006/main" count="4281" uniqueCount="709">
  <si>
    <t xml:space="preserve">Name </t>
  </si>
  <si>
    <t xml:space="preserve">Region </t>
  </si>
  <si>
    <t>Age</t>
  </si>
  <si>
    <t>Sex</t>
  </si>
  <si>
    <t>HR Size (ha)</t>
  </si>
  <si>
    <t>d13C</t>
  </si>
  <si>
    <t>d15N</t>
  </si>
  <si>
    <t>Associated Dry Food</t>
  </si>
  <si>
    <t>Associated Wet Food</t>
  </si>
  <si>
    <t>Part of Analysis?</t>
  </si>
  <si>
    <t>Identifier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</si>
  <si>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</si>
  <si>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</si>
  <si>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</si>
  <si>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</si>
  <si>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</si>
  <si>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</si>
  <si>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</si>
  <si>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</si>
  <si>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</si>
  <si>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</si>
  <si>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H10_2</t>
  </si>
  <si>
    <t>H11</t>
  </si>
  <si>
    <t>H12</t>
  </si>
  <si>
    <t>H13</t>
  </si>
  <si>
    <t>H14</t>
  </si>
  <si>
    <t>H14_2</t>
  </si>
  <si>
    <t>H15</t>
  </si>
  <si>
    <t>H16</t>
  </si>
  <si>
    <t>H17</t>
  </si>
  <si>
    <t>H18</t>
  </si>
  <si>
    <t>H19</t>
  </si>
  <si>
    <t>H20</t>
  </si>
  <si>
    <t>H20_2</t>
  </si>
  <si>
    <t>H21</t>
  </si>
  <si>
    <t>H22</t>
  </si>
  <si>
    <t>H23</t>
  </si>
  <si>
    <t>H24</t>
  </si>
  <si>
    <t>H25</t>
  </si>
  <si>
    <t>H26</t>
  </si>
  <si>
    <t>H27</t>
  </si>
  <si>
    <t>H27_2</t>
  </si>
  <si>
    <t>H28</t>
  </si>
  <si>
    <t>H29</t>
  </si>
  <si>
    <t>H29_2</t>
  </si>
  <si>
    <t>H30</t>
  </si>
  <si>
    <t>H31</t>
  </si>
  <si>
    <t>H32</t>
  </si>
  <si>
    <t>H33</t>
  </si>
  <si>
    <t>H34</t>
  </si>
  <si>
    <t>H35</t>
  </si>
  <si>
    <t>H35_2</t>
  </si>
  <si>
    <t>H36</t>
  </si>
  <si>
    <t>H37</t>
  </si>
  <si>
    <t>H38</t>
  </si>
  <si>
    <t>H39</t>
  </si>
  <si>
    <t>H40</t>
  </si>
  <si>
    <t>H41</t>
  </si>
  <si>
    <t>H42</t>
  </si>
  <si>
    <t>H43</t>
  </si>
  <si>
    <t>H44</t>
  </si>
  <si>
    <t>H45</t>
  </si>
  <si>
    <t>H46</t>
  </si>
  <si>
    <t>H46_2</t>
  </si>
  <si>
    <t>H47</t>
  </si>
  <si>
    <t>H48</t>
  </si>
  <si>
    <t>H49</t>
  </si>
  <si>
    <t>H50</t>
  </si>
  <si>
    <t>H51</t>
  </si>
  <si>
    <t>H52</t>
  </si>
  <si>
    <t>H53</t>
  </si>
  <si>
    <t>H54</t>
  </si>
  <si>
    <t>H55</t>
  </si>
  <si>
    <t>H56</t>
  </si>
  <si>
    <t>H57</t>
  </si>
  <si>
    <t>H58</t>
  </si>
  <si>
    <t>H59</t>
  </si>
  <si>
    <t>H60</t>
  </si>
  <si>
    <t>H61</t>
  </si>
  <si>
    <t>H62</t>
  </si>
  <si>
    <t>H63</t>
  </si>
  <si>
    <t>H64</t>
  </si>
  <si>
    <t>H64_2</t>
  </si>
  <si>
    <t>H65</t>
  </si>
  <si>
    <t>H66</t>
  </si>
  <si>
    <t>H67</t>
  </si>
  <si>
    <t>H68</t>
  </si>
  <si>
    <t>H68_2</t>
  </si>
  <si>
    <t>H69</t>
  </si>
  <si>
    <t>H70</t>
  </si>
  <si>
    <t>H71</t>
  </si>
  <si>
    <t>H72</t>
  </si>
  <si>
    <t>H73</t>
  </si>
  <si>
    <t>H74</t>
  </si>
  <si>
    <t>H75</t>
  </si>
  <si>
    <t>H76</t>
  </si>
  <si>
    <t>H77</t>
  </si>
  <si>
    <t>H78</t>
  </si>
  <si>
    <t>H79</t>
  </si>
  <si>
    <t>H80</t>
  </si>
  <si>
    <t>H81</t>
  </si>
  <si>
    <t>H82</t>
  </si>
  <si>
    <t>H83</t>
  </si>
  <si>
    <t>H83_2</t>
  </si>
  <si>
    <t>H84</t>
  </si>
  <si>
    <t>H85</t>
  </si>
  <si>
    <t>H86</t>
  </si>
  <si>
    <t>H87</t>
  </si>
  <si>
    <t>H88</t>
  </si>
  <si>
    <t>H89</t>
  </si>
  <si>
    <t>H90</t>
  </si>
  <si>
    <t>H91</t>
  </si>
  <si>
    <t>H92</t>
  </si>
  <si>
    <t>H93</t>
  </si>
  <si>
    <t>H94</t>
  </si>
  <si>
    <t>H95</t>
  </si>
  <si>
    <t>H96</t>
  </si>
  <si>
    <t>Sasquatch</t>
  </si>
  <si>
    <t>Smokey C</t>
  </si>
  <si>
    <t>Kicky</t>
  </si>
  <si>
    <t>Kitty</t>
  </si>
  <si>
    <t>Ellie</t>
  </si>
  <si>
    <t>Banjo</t>
  </si>
  <si>
    <t>Tara</t>
  </si>
  <si>
    <t>Boo Boo Kitty</t>
  </si>
  <si>
    <t>Donald Fluffypants</t>
  </si>
  <si>
    <t>Smokey J</t>
  </si>
  <si>
    <t>George</t>
  </si>
  <si>
    <t>Jitterbug</t>
  </si>
  <si>
    <t>Sandstorm</t>
  </si>
  <si>
    <t>Mia</t>
  </si>
  <si>
    <t>Louie</t>
  </si>
  <si>
    <t>Don Carlos</t>
  </si>
  <si>
    <t>Tonka Apple</t>
  </si>
  <si>
    <t>Smattie</t>
  </si>
  <si>
    <t>Nikki</t>
  </si>
  <si>
    <t>Elmer</t>
  </si>
  <si>
    <t>Beatle</t>
  </si>
  <si>
    <t>Snickerdoodle</t>
  </si>
  <si>
    <t>Starbuck</t>
  </si>
  <si>
    <t>Leopard</t>
  </si>
  <si>
    <t>Sunny Z.</t>
  </si>
  <si>
    <t>Tallulah</t>
  </si>
  <si>
    <t>Cayden</t>
  </si>
  <si>
    <t>Milo</t>
  </si>
  <si>
    <t>Lupe</t>
  </si>
  <si>
    <t>Hailey</t>
  </si>
  <si>
    <t>Captain America</t>
  </si>
  <si>
    <t>Boo</t>
  </si>
  <si>
    <t xml:space="preserve">Luna A. </t>
  </si>
  <si>
    <t>Bongo</t>
  </si>
  <si>
    <t>Mr. Zippers</t>
  </si>
  <si>
    <t>Fiona</t>
  </si>
  <si>
    <t>Luna M.</t>
  </si>
  <si>
    <t>Climber</t>
  </si>
  <si>
    <t>Fey</t>
  </si>
  <si>
    <t>Tiger</t>
  </si>
  <si>
    <t>Jetpack</t>
  </si>
  <si>
    <t>Pumpkin K.</t>
  </si>
  <si>
    <t>Bella</t>
  </si>
  <si>
    <t>Roukus</t>
  </si>
  <si>
    <t>Catniss Everdeen</t>
  </si>
  <si>
    <t>Crash</t>
  </si>
  <si>
    <t>Mindy</t>
  </si>
  <si>
    <t>Boris</t>
  </si>
  <si>
    <t>Gracie</t>
  </si>
  <si>
    <t>Joey</t>
  </si>
  <si>
    <t>Oatmeal</t>
  </si>
  <si>
    <t>Trinity</t>
  </si>
  <si>
    <t>Misu</t>
  </si>
  <si>
    <t>Gianni</t>
  </si>
  <si>
    <t>Poly</t>
  </si>
  <si>
    <t>Vacuum</t>
  </si>
  <si>
    <t>Chester</t>
  </si>
  <si>
    <t>Beluga</t>
  </si>
  <si>
    <t>Sunny B.</t>
  </si>
  <si>
    <t>Hershey</t>
  </si>
  <si>
    <t>Schubie</t>
  </si>
  <si>
    <t>Frank</t>
  </si>
  <si>
    <t>Kitty Boy</t>
  </si>
  <si>
    <t>Oreo</t>
  </si>
  <si>
    <t>Tex</t>
  </si>
  <si>
    <t>Roger</t>
  </si>
  <si>
    <t>Ziggy</t>
  </si>
  <si>
    <t>Shadow</t>
  </si>
  <si>
    <t>Orange</t>
  </si>
  <si>
    <t>Lucky</t>
  </si>
  <si>
    <t>Pumpkin G.</t>
  </si>
  <si>
    <t>Nola</t>
  </si>
  <si>
    <t>Natty Bumpo</t>
  </si>
  <si>
    <t>Douglas</t>
  </si>
  <si>
    <t>Lucy</t>
  </si>
  <si>
    <t>Peanut</t>
  </si>
  <si>
    <t>Pancho</t>
  </si>
  <si>
    <t>Hazel Grace</t>
  </si>
  <si>
    <t>Hemingway</t>
  </si>
  <si>
    <t>Molly</t>
  </si>
  <si>
    <t>Selkie</t>
  </si>
  <si>
    <t>Mr. Fatty Man</t>
  </si>
  <si>
    <t>Amber</t>
  </si>
  <si>
    <t>Dude</t>
  </si>
  <si>
    <t>Softie</t>
  </si>
  <si>
    <t>Cocoa</t>
  </si>
  <si>
    <t>Mama Cat</t>
  </si>
  <si>
    <t>Timothy</t>
  </si>
  <si>
    <t>Clementine</t>
  </si>
  <si>
    <t>Archie</t>
  </si>
  <si>
    <t>Luna C.</t>
  </si>
  <si>
    <t>Marley</t>
  </si>
  <si>
    <t>Hi-Five</t>
  </si>
  <si>
    <t>Bon Scott Angus Young</t>
  </si>
  <si>
    <t>Bijou</t>
  </si>
  <si>
    <t>Southeast</t>
  </si>
  <si>
    <t>Male</t>
  </si>
  <si>
    <t>Northeast</t>
  </si>
  <si>
    <t>Female</t>
  </si>
  <si>
    <t>Southwest</t>
  </si>
  <si>
    <t>N/A</t>
  </si>
  <si>
    <t>Pacific West</t>
  </si>
  <si>
    <t>Mountain West</t>
  </si>
  <si>
    <t>Non-contiguous</t>
  </si>
  <si>
    <t>9+</t>
  </si>
  <si>
    <t>Midwest</t>
  </si>
  <si>
    <t>unknown</t>
  </si>
  <si>
    <t>DF76</t>
  </si>
  <si>
    <t>WF13</t>
  </si>
  <si>
    <t>DF30</t>
  </si>
  <si>
    <t>WF8, WF13, WF14, WF17, WF19, WF22, WF26, WF27 and WF28</t>
  </si>
  <si>
    <t>DF31</t>
  </si>
  <si>
    <t>DF73</t>
  </si>
  <si>
    <t>DF52</t>
  </si>
  <si>
    <t>WF12, WF16 and WF15</t>
  </si>
  <si>
    <t>DF22</t>
  </si>
  <si>
    <t>WF18, WF20, WF21, WF23, WF24, and WF25</t>
  </si>
  <si>
    <t>WF17 and WF22</t>
  </si>
  <si>
    <t>DF7 and DF7_2</t>
  </si>
  <si>
    <t>WF1, WF2, and WF3</t>
  </si>
  <si>
    <t>DF51</t>
  </si>
  <si>
    <t>DF46</t>
  </si>
  <si>
    <t>DF65</t>
  </si>
  <si>
    <t>DF36</t>
  </si>
  <si>
    <t>WF9</t>
  </si>
  <si>
    <t>DF48</t>
  </si>
  <si>
    <t>DF45</t>
  </si>
  <si>
    <t>DF57</t>
  </si>
  <si>
    <t>DF5</t>
  </si>
  <si>
    <t>DF15</t>
  </si>
  <si>
    <t>WF13 and WF19</t>
  </si>
  <si>
    <t>DF3</t>
  </si>
  <si>
    <t>WF13, WF14 and WF26</t>
  </si>
  <si>
    <t>DF23</t>
  </si>
  <si>
    <t>DF75</t>
  </si>
  <si>
    <t>WF13, WF14, WF19, WF26, WF27 and WF28</t>
  </si>
  <si>
    <t>DF6</t>
  </si>
  <si>
    <t>DF56</t>
  </si>
  <si>
    <t>DF68</t>
  </si>
  <si>
    <t>error</t>
  </si>
  <si>
    <t>DF25</t>
  </si>
  <si>
    <t>DF50</t>
  </si>
  <si>
    <t>DF55</t>
  </si>
  <si>
    <t>DF41</t>
  </si>
  <si>
    <t>DF37</t>
  </si>
  <si>
    <t>DF78</t>
  </si>
  <si>
    <t>DF44</t>
  </si>
  <si>
    <t>DF66</t>
  </si>
  <si>
    <t>DF2</t>
  </si>
  <si>
    <t>DF53 and DF53_2</t>
  </si>
  <si>
    <t>DF54</t>
  </si>
  <si>
    <t>DF70 and DF70_2</t>
  </si>
  <si>
    <t>DF47</t>
  </si>
  <si>
    <t>DF38</t>
  </si>
  <si>
    <t>DF9</t>
  </si>
  <si>
    <t>WF12 and WF16</t>
  </si>
  <si>
    <t>DF67</t>
  </si>
  <si>
    <t>DF58</t>
  </si>
  <si>
    <t>DF14</t>
  </si>
  <si>
    <t>DF34</t>
  </si>
  <si>
    <t>DF64</t>
  </si>
  <si>
    <t>DF26</t>
  </si>
  <si>
    <t>DF33</t>
  </si>
  <si>
    <t>DF60</t>
  </si>
  <si>
    <t>DF59</t>
  </si>
  <si>
    <t>DF63</t>
  </si>
  <si>
    <t>DF12</t>
  </si>
  <si>
    <t>DF29 and DF29_2</t>
  </si>
  <si>
    <t>DF16</t>
  </si>
  <si>
    <t>DF77</t>
  </si>
  <si>
    <t>WF14, WF26, WF27 and WF28</t>
  </si>
  <si>
    <t>DF61</t>
  </si>
  <si>
    <t>WF5, WF7 and WF10</t>
  </si>
  <si>
    <t>DF32</t>
  </si>
  <si>
    <t>DF19</t>
  </si>
  <si>
    <t>WF8</t>
  </si>
  <si>
    <t>DF4</t>
  </si>
  <si>
    <t>DF18</t>
  </si>
  <si>
    <t>DF40</t>
  </si>
  <si>
    <t>WF11</t>
  </si>
  <si>
    <t>DF74</t>
  </si>
  <si>
    <t>WF8, WF17 and WF22</t>
  </si>
  <si>
    <t>DF8 and DF8_2</t>
  </si>
  <si>
    <t>WF13, WF14, WF19 and WF26</t>
  </si>
  <si>
    <t>DF20</t>
  </si>
  <si>
    <t>WF5, WF7, WF10, WF8, WF13, WF14, WF17, WF19, WF22, WF26, WF27 and WF28</t>
  </si>
  <si>
    <t>DF71</t>
  </si>
  <si>
    <t>WF4 and WF6</t>
  </si>
  <si>
    <t>DF35</t>
  </si>
  <si>
    <t>DF27</t>
  </si>
  <si>
    <t>WF20, WF21 and WF23</t>
  </si>
  <si>
    <t>DF10</t>
  </si>
  <si>
    <t>DF42</t>
  </si>
  <si>
    <t>WF26, WF27 and WF28</t>
  </si>
  <si>
    <t>DF21 and DF21_2</t>
  </si>
  <si>
    <t>DF28</t>
  </si>
  <si>
    <t>WF18, WF24 and WF25</t>
  </si>
  <si>
    <t>DF17</t>
  </si>
  <si>
    <t>WF15</t>
  </si>
  <si>
    <t>DF24</t>
  </si>
  <si>
    <t>DF1 and DF1_2</t>
  </si>
  <si>
    <t>DF79 and DF79_2</t>
  </si>
  <si>
    <t>WF18, WF20, WF21, WF23, WF24, WF25, WF8, WF13, WF14, WF17, WF19, WF22, WF26, WF27 and WF28</t>
  </si>
  <si>
    <t>DF39</t>
  </si>
  <si>
    <t>DF49</t>
  </si>
  <si>
    <t>DF13</t>
  </si>
  <si>
    <t>DF43</t>
  </si>
  <si>
    <t>DF69</t>
  </si>
  <si>
    <t>DF90</t>
  </si>
  <si>
    <t>DF91</t>
  </si>
  <si>
    <t>DF92</t>
  </si>
  <si>
    <t>DF86</t>
  </si>
  <si>
    <t>DF87</t>
  </si>
  <si>
    <t>DF84</t>
  </si>
  <si>
    <t>DF89 and DF89_2</t>
  </si>
  <si>
    <t>DF81</t>
  </si>
  <si>
    <t>DF85</t>
  </si>
  <si>
    <t>DF83</t>
  </si>
  <si>
    <t>DF88 and DF88_2</t>
  </si>
  <si>
    <t>DF82</t>
  </si>
  <si>
    <t>Y</t>
  </si>
  <si>
    <t>Brand</t>
  </si>
  <si>
    <t>Flavor</t>
  </si>
  <si>
    <t>Region</t>
  </si>
  <si>
    <t>Price for bag/pack of cans</t>
  </si>
  <si>
    <t>$/lb</t>
  </si>
  <si>
    <t>$/can (WF)</t>
  </si>
  <si>
    <t xml:space="preserve"> Blue</t>
  </si>
  <si>
    <t>Indoor Adult</t>
  </si>
  <si>
    <t xml:space="preserve"> Blue </t>
  </si>
  <si>
    <t>Wilderness- Indoor Cat Chicken</t>
  </si>
  <si>
    <t>Indoor Health with life source bits</t>
  </si>
  <si>
    <t xml:space="preserve"> Canidae</t>
  </si>
  <si>
    <t>Chicken meal and rice</t>
  </si>
  <si>
    <t>All life stages varieties</t>
  </si>
  <si>
    <t xml:space="preserve"> Fancy Feast wet food fish</t>
  </si>
  <si>
    <t>Ocean whitefish and tuna</t>
  </si>
  <si>
    <t>Cod, Sole and Shrimp</t>
  </si>
  <si>
    <t>Savory Salmon</t>
  </si>
  <si>
    <t xml:space="preserve"> Fancy Feast wet food meat</t>
  </si>
  <si>
    <t>Tender beef</t>
  </si>
  <si>
    <t>Turkey and Giblets</t>
  </si>
  <si>
    <t>Chicken</t>
  </si>
  <si>
    <t xml:space="preserve"> First Mate</t>
  </si>
  <si>
    <t>Grain free limited ingredient with chicken and blueberries</t>
  </si>
  <si>
    <t>Friskies</t>
  </si>
  <si>
    <t>unknown flavor</t>
  </si>
  <si>
    <t>Seafood Sensations</t>
  </si>
  <si>
    <t>Seafood Sensations/Tender Crunchy Combo</t>
  </si>
  <si>
    <t xml:space="preserve"> Friskies wet food fish</t>
  </si>
  <si>
    <t>Seacaptain's Choice</t>
  </si>
  <si>
    <t>Salmon Dinner</t>
  </si>
  <si>
    <t>Mariner's Catch</t>
  </si>
  <si>
    <t xml:space="preserve"> Friskies wet food meat</t>
  </si>
  <si>
    <t>Chicken, Cheese and Gravy</t>
  </si>
  <si>
    <t>Chicken in Gravy</t>
  </si>
  <si>
    <t>Turkey and Giblets Dinner</t>
  </si>
  <si>
    <t>Mixed Grill</t>
  </si>
  <si>
    <t>Turkey Dinner in Gravy</t>
  </si>
  <si>
    <t xml:space="preserve"> Halo wet food meat</t>
  </si>
  <si>
    <t>Spot's Stew- Chicken</t>
  </si>
  <si>
    <t xml:space="preserve"> Harris Teeter Your Pet</t>
  </si>
  <si>
    <t>generic</t>
  </si>
  <si>
    <t xml:space="preserve"> Hill's</t>
  </si>
  <si>
    <t>Science Diet Hairball Adult 1-6</t>
  </si>
  <si>
    <t>Science Diet Adult</t>
  </si>
  <si>
    <t>Perscription Metabolic and Urinary</t>
  </si>
  <si>
    <t>Science Diet Age Defying</t>
  </si>
  <si>
    <t xml:space="preserve"> Hill's </t>
  </si>
  <si>
    <t>Science Diet- Sensetive Stomach and Skin</t>
  </si>
  <si>
    <t xml:space="preserve"> Hill's wet food meat</t>
  </si>
  <si>
    <t>Science Diet- Savory Chicken</t>
  </si>
  <si>
    <t xml:space="preserve"> Iams</t>
  </si>
  <si>
    <t>Adult and Senior</t>
  </si>
  <si>
    <t>Proactive Health- Healthy adult 1+ years</t>
  </si>
  <si>
    <t>Healthy Adult Original</t>
  </si>
  <si>
    <t>Healthy Naturals Chicken</t>
  </si>
  <si>
    <t>Proactive Health- Healthy adult original</t>
  </si>
  <si>
    <t>Proactive Health- Active adult</t>
  </si>
  <si>
    <t>???</t>
  </si>
  <si>
    <t xml:space="preserve"> Innova</t>
  </si>
  <si>
    <t>out of production</t>
  </si>
  <si>
    <t xml:space="preserve"> Kirkland</t>
  </si>
  <si>
    <t>Chicken and Rice</t>
  </si>
  <si>
    <t xml:space="preserve"> Kit and Kaboodle</t>
  </si>
  <si>
    <t>From Purina</t>
  </si>
  <si>
    <t>Kit and Kaboodle</t>
  </si>
  <si>
    <t xml:space="preserve"> Meow Mix</t>
  </si>
  <si>
    <t>Original Choice</t>
  </si>
  <si>
    <t xml:space="preserve"> Natural Balance</t>
  </si>
  <si>
    <t>Limited Ingredient Green Pea and Chicken</t>
  </si>
  <si>
    <t>NutroMax</t>
  </si>
  <si>
    <t>Adult Chicken</t>
  </si>
  <si>
    <t>Nutro Max</t>
  </si>
  <si>
    <t>all flavors</t>
  </si>
  <si>
    <t xml:space="preserve"> Paws and Claws </t>
  </si>
  <si>
    <t>Delish Mix</t>
  </si>
  <si>
    <t xml:space="preserve"> Pet Pride (Nature's Variety)</t>
  </si>
  <si>
    <t>Poultry and Seafood</t>
  </si>
  <si>
    <t xml:space="preserve"> Purina</t>
  </si>
  <si>
    <t>Cat Chow Complete</t>
  </si>
  <si>
    <t>Pro Plan Savor- Adult Chicken and Rice Formula</t>
  </si>
  <si>
    <t>One- Urinary Tract Health Formula</t>
  </si>
  <si>
    <t>One- Vibrant Maturity 7+</t>
  </si>
  <si>
    <t>Pro Plan Adult Salmon and Rice</t>
  </si>
  <si>
    <t>various flavors</t>
  </si>
  <si>
    <t>One- Salmon and Tuna</t>
  </si>
  <si>
    <t>Beyond Natural- grain free ocean whitefish and egg</t>
  </si>
  <si>
    <t>One- Tender selects blends</t>
  </si>
  <si>
    <t>Complete/Natural</t>
  </si>
  <si>
    <t>One- Indoor advantage</t>
  </si>
  <si>
    <t xml:space="preserve"> Purina </t>
  </si>
  <si>
    <t xml:space="preserve"> Purina Wet food meat</t>
  </si>
  <si>
    <t>Pro Plan- Whitemeat Chicken and vegetable</t>
  </si>
  <si>
    <t xml:space="preserve"> Purina wet food meat</t>
  </si>
  <si>
    <t>Pro plan- Chicken and Rice</t>
  </si>
  <si>
    <t>Pro Plan- Turkey and Rice</t>
  </si>
  <si>
    <t xml:space="preserve"> Royal Canin</t>
  </si>
  <si>
    <t>light</t>
  </si>
  <si>
    <t>Persian Adult</t>
  </si>
  <si>
    <t xml:space="preserve"> Sheba: wet food fish</t>
  </si>
  <si>
    <t>Perfect Portions- Delicate Salmon</t>
  </si>
  <si>
    <t xml:space="preserve"> Sheba: wet food meat</t>
  </si>
  <si>
    <t>Perfect Portions- Roasted Turkey</t>
  </si>
  <si>
    <t xml:space="preserve"> Solid Gold/Indigo Moon</t>
  </si>
  <si>
    <t xml:space="preserve"> Taste of the Wild</t>
  </si>
  <si>
    <t>Salmon and Deboned Turkey</t>
  </si>
  <si>
    <t>Rocky Mountain</t>
  </si>
  <si>
    <t xml:space="preserve"> Taste of the Wild*</t>
  </si>
  <si>
    <t xml:space="preserve"> Trader Joe's</t>
  </si>
  <si>
    <t>Wholesome and Natural</t>
  </si>
  <si>
    <t xml:space="preserve"> Trader Joe's: wet food fish</t>
  </si>
  <si>
    <t>Oceanfish, salmon and rice</t>
  </si>
  <si>
    <t xml:space="preserve"> Trader Joe's: Wet food Tuna</t>
  </si>
  <si>
    <t>Tuna</t>
  </si>
  <si>
    <t xml:space="preserve"> Wellness</t>
  </si>
  <si>
    <t>Complete Health- Salmon and Deboned Turkey</t>
  </si>
  <si>
    <t>all CORE flavors</t>
  </si>
  <si>
    <t>Complete Health- Healthy Weight</t>
  </si>
  <si>
    <t xml:space="preserve"> Wellness wet food meat</t>
  </si>
  <si>
    <t>Complete Health- Beef and Chicken</t>
  </si>
  <si>
    <t xml:space="preserve"> Whiska's Wet food meat</t>
  </si>
  <si>
    <t>Chicken Dinner in Gravy</t>
  </si>
  <si>
    <t xml:space="preserve"> Whiska's: wet food meat</t>
  </si>
  <si>
    <t>Mixed Grill in Gravy</t>
  </si>
  <si>
    <t>Turkey in Gravy</t>
  </si>
  <si>
    <t xml:space="preserve"> Whole Earth Farms</t>
  </si>
  <si>
    <t>Salmon</t>
  </si>
  <si>
    <t xml:space="preserve"> Wild Harvest</t>
  </si>
  <si>
    <t>Chicken and chickpea with fruit</t>
  </si>
  <si>
    <t>Honest Kitchen</t>
  </si>
  <si>
    <t>Chicken recipe powder ("prowl", mixed with Canidae pure)</t>
  </si>
  <si>
    <t>DF89</t>
  </si>
  <si>
    <t>DF89_2</t>
  </si>
  <si>
    <t>WF18</t>
  </si>
  <si>
    <t>WF24</t>
  </si>
  <si>
    <t>WF25</t>
  </si>
  <si>
    <t>WF20</t>
  </si>
  <si>
    <t>WF21</t>
  </si>
  <si>
    <t>WF23</t>
  </si>
  <si>
    <t>DF88</t>
  </si>
  <si>
    <t>DF88_2</t>
  </si>
  <si>
    <t>WF14</t>
  </si>
  <si>
    <t>WF19</t>
  </si>
  <si>
    <t>WF26</t>
  </si>
  <si>
    <t>WF17</t>
  </si>
  <si>
    <t>WF22</t>
  </si>
  <si>
    <t>WF27</t>
  </si>
  <si>
    <t>WF28</t>
  </si>
  <si>
    <t>DF70</t>
  </si>
  <si>
    <t>DF70_2</t>
  </si>
  <si>
    <t>DF7</t>
  </si>
  <si>
    <t>DF7_2</t>
  </si>
  <si>
    <t>DF8</t>
  </si>
  <si>
    <t>DF8_2</t>
  </si>
  <si>
    <t>DF21</t>
  </si>
  <si>
    <t>DF21_2</t>
  </si>
  <si>
    <t>WF10</t>
  </si>
  <si>
    <t>WF5</t>
  </si>
  <si>
    <t>WF7</t>
  </si>
  <si>
    <t>DF1</t>
  </si>
  <si>
    <t>DF1_2</t>
  </si>
  <si>
    <t>WF4</t>
  </si>
  <si>
    <t>WF6</t>
  </si>
  <si>
    <t>DF29</t>
  </si>
  <si>
    <t>DF29_2</t>
  </si>
  <si>
    <t>WF16</t>
  </si>
  <si>
    <t>WF12</t>
  </si>
  <si>
    <t>WF1</t>
  </si>
  <si>
    <t>WF2</t>
  </si>
  <si>
    <t>WF3</t>
  </si>
  <si>
    <t>DF79</t>
  </si>
  <si>
    <t>DF79_2</t>
  </si>
  <si>
    <t>DF53</t>
  </si>
  <si>
    <t>DF53_2</t>
  </si>
  <si>
    <t>N</t>
  </si>
  <si>
    <t>$31.99 from Chewy.com for 15lb bag</t>
  </si>
  <si>
    <t>$34.99 from Chewy.com for 15lb bag</t>
  </si>
  <si>
    <t>$35.99 from Chewy.com for 15lb bag</t>
  </si>
  <si>
    <t>$13.19 from Chewy.com for 24 cans of wet food (~4.5 lbs)</t>
  </si>
  <si>
    <t>$31.50 from Chewy.com for 10lb bag</t>
  </si>
  <si>
    <t>$11.78 from Chewy.com for 16lb bag</t>
  </si>
  <si>
    <t>$11.28 from Chewy.com for 24 cans of wet food (~8.25lbs)</t>
  </si>
  <si>
    <t>$21.72 from Chewy.com for 12 cans of wet food (~4.125lbs)</t>
  </si>
  <si>
    <t>$4.39 from Harris Teeter for 3.15lb bag (only available at HT, no online listing at all)</t>
  </si>
  <si>
    <t>$38.99 from Chewy.com for 15.5lb bag</t>
  </si>
  <si>
    <t>$34.99 from Chewy.com for 15.5lb bag</t>
  </si>
  <si>
    <t>$69.99 from Chewy.com for 17.6lb bag</t>
  </si>
  <si>
    <t>$27.84 from Chewy.com for 24 cans of wet food (~8.25)</t>
  </si>
  <si>
    <t>$22.97 from Chewy.com for 16lb bag</t>
  </si>
  <si>
    <t>$22.50 from Chewy.com for 16lb bag</t>
  </si>
  <si>
    <t>$26.79 from Chewy.com for 13.5lb bag</t>
  </si>
  <si>
    <t>$27.66 from Chewy.com for 12lb bag (Innova brand discontinued, this is Evo which is comparable and from same company)</t>
  </si>
  <si>
    <t>$29.99 from Costco.com for 25lb bag (only available from Costco)</t>
  </si>
  <si>
    <t>$10.54 from Chewy.com for 16lb bag</t>
  </si>
  <si>
    <t>$11.49 from Chewy.com for 16lb bag</t>
  </si>
  <si>
    <t>$26.99 from Chewy.com for 10lb bag</t>
  </si>
  <si>
    <t>$24.29 from Chewy.com for 16lb bag</t>
  </si>
  <si>
    <t>$8.99 from TSC for 16lb bag (only available from Tractor Supply Co.)</t>
  </si>
  <si>
    <t>$37.99 from Chewy.com for 11lb bag</t>
  </si>
  <si>
    <t>$11.99 from Chewy.com for 16lb bag</t>
  </si>
  <si>
    <t>$36.98 from Chewy.com for 16lb bag</t>
  </si>
  <si>
    <t>$22.99 from Chewy.com for 16lb bag</t>
  </si>
  <si>
    <t>$12.99 from Chewy.com for 7lb bag</t>
  </si>
  <si>
    <t>unknown but looks like K&amp;K</t>
  </si>
  <si>
    <t>$11.79 from Chewy.com for 4.5lb bag</t>
  </si>
  <si>
    <t>$21.44 from Chewy.com for 16lb bag</t>
  </si>
  <si>
    <t>$12.98 from Chewy.com for 13lb bag</t>
  </si>
  <si>
    <t>$24.49 from Chewy.com for 16lb bag</t>
  </si>
  <si>
    <t>$21.36 from Chewy.com for 24 cans of wet food (3oz cans, ~4.5lbs)</t>
  </si>
  <si>
    <t>$21.40 from Chewy.com for 24 cans of 3oz wet food (~4.5lbs)</t>
  </si>
  <si>
    <t>$57.59 from Chewy.com for 15.4lb bag</t>
  </si>
  <si>
    <t>$29.69 from Chewy.com for 7lb bag</t>
  </si>
  <si>
    <t>$16.99 from Chewy.com for 48 packs (24 2.6oz double packs) of wet food (~)7.8lbs</t>
  </si>
  <si>
    <t>$33.29 from Chewy.com for 12lb bag</t>
  </si>
  <si>
    <t>$30.99 from Chewy.com for 15 lb bag</t>
  </si>
  <si>
    <t>$11.69 from Amazon.com for 3lb bag (dry food, only at Trader Joe's)</t>
  </si>
  <si>
    <t>$24.50 from Amazon.com for 12 cans of wet food (~5.2lbs, only at Trader Joe's)</t>
  </si>
  <si>
    <t>$30.68 from Chewy.com for 12lb bag of Wellness Complete Health Flavors</t>
  </si>
  <si>
    <t>$38.80 from Chewy.com for 11lb bag of Wellness CORE flavors</t>
  </si>
  <si>
    <t>$39.99 from Chewy.com for 24 cans of wet food (~8.25lbs)</t>
  </si>
  <si>
    <t>$4.88 from Chewy.com for 12 pack of 3oz pouches (~2.25lbs)</t>
  </si>
  <si>
    <t>$23.67 from Chewy.com for 10lb bag</t>
  </si>
  <si>
    <t>$7.59 from Shop'n Save.com for 3lb bag (Brand only available at some select stores?)</t>
  </si>
  <si>
    <t>$45.07 from Chewy.com for 4lb box (dehydrated food mix)</t>
  </si>
  <si>
    <t>y</t>
  </si>
  <si>
    <t>Species</t>
  </si>
  <si>
    <t>Common Name</t>
  </si>
  <si>
    <t>NCSM Collection #</t>
  </si>
  <si>
    <t>State of Origin</t>
  </si>
  <si>
    <t>County of Origin</t>
  </si>
  <si>
    <t>Specimen Type</t>
  </si>
  <si>
    <t>Collection Date</t>
  </si>
  <si>
    <t>Blarina carolinensis</t>
  </si>
  <si>
    <t>southern short tailed shrew</t>
  </si>
  <si>
    <t>NC</t>
  </si>
  <si>
    <t>Brunswick</t>
  </si>
  <si>
    <t>Skin and skull</t>
  </si>
  <si>
    <t>Chowan</t>
  </si>
  <si>
    <t>Durham</t>
  </si>
  <si>
    <t>skin and skull</t>
  </si>
  <si>
    <t>Blarina brevicauda</t>
  </si>
  <si>
    <t>northern short tailed shrew</t>
  </si>
  <si>
    <t>Rutherford</t>
  </si>
  <si>
    <t>Avery</t>
  </si>
  <si>
    <t>Peromyscus leucopus</t>
  </si>
  <si>
    <t>white footed mouse</t>
  </si>
  <si>
    <t>Jones</t>
  </si>
  <si>
    <t>Mus musculus</t>
  </si>
  <si>
    <t>house mouse</t>
  </si>
  <si>
    <t>Sampson</t>
  </si>
  <si>
    <t>Carteret</t>
  </si>
  <si>
    <t>Randolph</t>
  </si>
  <si>
    <t>Wake</t>
  </si>
  <si>
    <t>skin, skull and body skeleton</t>
  </si>
  <si>
    <t>Microtus pinetorum</t>
  </si>
  <si>
    <t>woodland vole</t>
  </si>
  <si>
    <t>Tamias striatus</t>
  </si>
  <si>
    <t>eastern chipmunk</t>
  </si>
  <si>
    <t>skin only</t>
  </si>
  <si>
    <t>Watauga</t>
  </si>
  <si>
    <t>Yancey</t>
  </si>
  <si>
    <t>skin, skull, and body skeleton</t>
  </si>
  <si>
    <t>Sciurus carolinensis</t>
  </si>
  <si>
    <t>eastern grey squirrel</t>
  </si>
  <si>
    <t>Sylvilagus floridanus</t>
  </si>
  <si>
    <t>eastern cottontail</t>
  </si>
  <si>
    <t>Haywood</t>
  </si>
  <si>
    <t>Dare</t>
  </si>
  <si>
    <t>Turdus migratorius</t>
  </si>
  <si>
    <t>American Robin</t>
  </si>
  <si>
    <t>Forsyth</t>
  </si>
  <si>
    <t>full body</t>
  </si>
  <si>
    <t>Pipilo erythrophthalmus</t>
  </si>
  <si>
    <t>Eastern towhee</t>
  </si>
  <si>
    <t xml:space="preserve">Wake </t>
  </si>
  <si>
    <t>Cardinalis cardinalis</t>
  </si>
  <si>
    <t>Northern cardinal</t>
  </si>
  <si>
    <t>Zonotrichia albicollis</t>
  </si>
  <si>
    <t>White throated sparrow</t>
  </si>
  <si>
    <t>Zenaida macruora</t>
  </si>
  <si>
    <t>Mourning dove</t>
  </si>
  <si>
    <t>New Hanover</t>
  </si>
  <si>
    <t>Montgomery</t>
  </si>
  <si>
    <t>Transylvania</t>
  </si>
  <si>
    <t>Granville</t>
  </si>
  <si>
    <t>$/kg</t>
  </si>
  <si>
    <t>median</t>
  </si>
  <si>
    <t>Q1</t>
  </si>
  <si>
    <t>Q3</t>
  </si>
  <si>
    <t>Stdev</t>
  </si>
  <si>
    <t>mean d13C</t>
  </si>
  <si>
    <t>mean d15N</t>
  </si>
  <si>
    <t>cats (southeast region)</t>
  </si>
  <si>
    <t>prey (southeast region)</t>
  </si>
  <si>
    <t>for plotting&gt;&gt;</t>
  </si>
  <si>
    <t>means</t>
  </si>
  <si>
    <t>mean–SD</t>
  </si>
  <si>
    <t>mean+SD</t>
  </si>
  <si>
    <t>x1</t>
  </si>
  <si>
    <t>x2</t>
  </si>
  <si>
    <t>x3</t>
  </si>
  <si>
    <t>from red fox &gt;&gt;</t>
  </si>
  <si>
    <t>discrimination factors</t>
  </si>
  <si>
    <t>mice</t>
  </si>
  <si>
    <t>voles</t>
  </si>
  <si>
    <t>rabbits</t>
  </si>
  <si>
    <t>TDFs</t>
  </si>
  <si>
    <t>Source</t>
  </si>
  <si>
    <t>Mean δ13C</t>
  </si>
  <si>
    <t>SDδ13C</t>
  </si>
  <si>
    <t>Mean δ15N</t>
  </si>
  <si>
    <t>SDδ15N</t>
  </si>
  <si>
    <t>Herbivorous prey (n=24)</t>
  </si>
  <si>
    <t>Carnivorous/omnivorous prey (n = 33)</t>
  </si>
  <si>
    <t xml:space="preserve">    Birds (Passeriformes; n = 3)</t>
  </si>
  <si>
    <t xml:space="preserve">    Lizards (Gekkonidae, Polychrotidae; n = 11)</t>
  </si>
  <si>
    <t xml:space="preserve">    Snakes (Colubridae; n = 8)</t>
  </si>
  <si>
    <t>Anthropogenic foods (from lit)</t>
  </si>
  <si>
    <t xml:space="preserve">“We used mammalian carnivore tissue-specific discrimination factors of 3.5‰ ± 0.5SD for nitrogen from all food sources and 1.5‰ ± 0.5SD for carbon from prey keratin samples and 2.5‰ ± 0.5SD for anthropogenic foods (Newsome et al. 2015; Parng et al. 2014)” (Cove et al., 2018). </t>
  </si>
  <si>
    <r>
      <t>Table S1. Summary of δ</t>
    </r>
    <r>
      <rPr>
        <vertAlign val="superscript"/>
        <sz val="11"/>
        <color theme="1"/>
        <rFont val="Georgia"/>
        <family val="1"/>
      </rPr>
      <t>13</t>
    </r>
    <r>
      <rPr>
        <sz val="11"/>
        <color theme="1"/>
        <rFont val="Georgia"/>
        <family val="1"/>
      </rPr>
      <t>C and δ</t>
    </r>
    <r>
      <rPr>
        <vertAlign val="superscript"/>
        <sz val="11"/>
        <color theme="1"/>
        <rFont val="Georgia"/>
        <family val="1"/>
      </rPr>
      <t>15</t>
    </r>
    <r>
      <rPr>
        <sz val="11"/>
        <color theme="1"/>
        <rFont val="Georgia"/>
        <family val="1"/>
      </rPr>
      <t>N values of potential prey and anthropogenic food items used in Bayesian mixing models to estimate free-ranging cat diets in the Florida Keys. Bolded entries are the means and standard deviations for each food category.</t>
    </r>
  </si>
  <si>
    <r>
      <t xml:space="preserve">    Lower Keys marsh rabbit (</t>
    </r>
    <r>
      <rPr>
        <i/>
        <sz val="11"/>
        <color theme="1"/>
        <rFont val="Georgia"/>
        <family val="1"/>
      </rPr>
      <t>Sylvilagus palustris hefneri</t>
    </r>
    <r>
      <rPr>
        <sz val="11"/>
        <color theme="1"/>
        <rFont val="Georgia"/>
        <family val="1"/>
      </rPr>
      <t>; n = 13)</t>
    </r>
  </si>
  <si>
    <r>
      <t xml:space="preserve">    Key Largo woodrat (</t>
    </r>
    <r>
      <rPr>
        <i/>
        <sz val="11"/>
        <color theme="1"/>
        <rFont val="Georgia"/>
        <family val="1"/>
      </rPr>
      <t>Neotoma floridana smalli</t>
    </r>
    <r>
      <rPr>
        <sz val="11"/>
        <color theme="1"/>
        <rFont val="Georgia"/>
        <family val="1"/>
      </rPr>
      <t>; n = 4)</t>
    </r>
  </si>
  <si>
    <r>
      <t xml:space="preserve">    Key Largo cotton mouse (</t>
    </r>
    <r>
      <rPr>
        <i/>
        <sz val="11"/>
        <color theme="1"/>
        <rFont val="Georgia"/>
        <family val="1"/>
      </rPr>
      <t>Peromyscus gossypinus allapaticola</t>
    </r>
    <r>
      <rPr>
        <sz val="11"/>
        <color theme="1"/>
        <rFont val="Georgia"/>
        <family val="1"/>
      </rPr>
      <t>; n = 5)</t>
    </r>
  </si>
  <si>
    <r>
      <t xml:space="preserve">    Eastern gray squirrel (</t>
    </r>
    <r>
      <rPr>
        <i/>
        <sz val="11"/>
        <color theme="1"/>
        <rFont val="Georgia"/>
        <family val="1"/>
      </rPr>
      <t>Sciurus carolinensis</t>
    </r>
    <r>
      <rPr>
        <sz val="11"/>
        <color theme="1"/>
        <rFont val="Georgia"/>
        <family val="1"/>
      </rPr>
      <t>; n = 2)</t>
    </r>
  </si>
  <si>
    <r>
      <t xml:space="preserve">    Black rat (</t>
    </r>
    <r>
      <rPr>
        <i/>
        <sz val="11"/>
        <color theme="1"/>
        <rFont val="Georgia"/>
        <family val="1"/>
      </rPr>
      <t>Rattus rattus</t>
    </r>
    <r>
      <rPr>
        <sz val="11"/>
        <color theme="1"/>
        <rFont val="Georgia"/>
        <family val="1"/>
      </rPr>
      <t>; n = 5)</t>
    </r>
  </si>
  <si>
    <r>
      <t xml:space="preserve">    Cuban tree frog (</t>
    </r>
    <r>
      <rPr>
        <i/>
        <sz val="11"/>
        <color theme="1"/>
        <rFont val="Georgia"/>
        <family val="1"/>
      </rPr>
      <t>Osteopilus septentrionalis</t>
    </r>
    <r>
      <rPr>
        <sz val="11"/>
        <color theme="1"/>
        <rFont val="Georgia"/>
        <family val="1"/>
      </rPr>
      <t>; n = 6)</t>
    </r>
  </si>
  <si>
    <r>
      <t xml:space="preserve">    Chicken (</t>
    </r>
    <r>
      <rPr>
        <sz val="11"/>
        <color rgb="FF222222"/>
        <rFont val="Georgia"/>
        <family val="1"/>
      </rPr>
      <t>Jahren and Kraft 2008)</t>
    </r>
  </si>
  <si>
    <t>NOTE: There's no cat food here!</t>
  </si>
  <si>
    <t>δ13C</t>
  </si>
  <si>
    <t>δ15N</t>
  </si>
  <si>
    <t>Group 1 (Key Largo)</t>
  </si>
  <si>
    <t>Group 2 (Big Pine Key)</t>
  </si>
  <si>
    <t>STDev</t>
  </si>
  <si>
    <t>High-carbon</t>
  </si>
  <si>
    <t>Hunters</t>
  </si>
  <si>
    <t>Non-hunters</t>
  </si>
  <si>
    <t>Uncertain</t>
  </si>
  <si>
    <t>HC</t>
  </si>
  <si>
    <t>H</t>
  </si>
  <si>
    <t>NH</t>
  </si>
  <si>
    <t>U</t>
  </si>
  <si>
    <t>Class</t>
  </si>
  <si>
    <t>match iso signatures w/ names&gt;&gt;</t>
  </si>
  <si>
    <t>re-sort by classification&gt;&gt;</t>
  </si>
  <si>
    <t>Name</t>
  </si>
  <si>
    <t>mean</t>
  </si>
  <si>
    <t>mean-STDEV</t>
  </si>
  <si>
    <t>mean+STDEV</t>
  </si>
  <si>
    <t>mean (dry)</t>
  </si>
  <si>
    <t>mean-STDev</t>
  </si>
  <si>
    <t>mean+STDev</t>
  </si>
  <si>
    <t>mean (wet)</t>
  </si>
  <si>
    <t>dry food (US)</t>
  </si>
  <si>
    <t>wet food (US)</t>
  </si>
  <si>
    <t>Herbivorous prey</t>
  </si>
  <si>
    <t>Carnivorous/omnivorous prey</t>
  </si>
  <si>
    <t>Anthropogenic foods</t>
  </si>
  <si>
    <t>TDF δ13C</t>
  </si>
  <si>
    <t>TDF δ15N</t>
  </si>
  <si>
    <t>Web Digitizer Tool</t>
  </si>
  <si>
    <t>Herb prey</t>
  </si>
  <si>
    <t>Carn/Omni prey</t>
  </si>
  <si>
    <t>Human food</t>
  </si>
  <si>
    <t xml:space="preserve">    Beef (Jahren and Kraft 2008)</t>
  </si>
  <si>
    <t xml:space="preserve">    Domestic dog food (Kays and Feranec 2011)</t>
  </si>
  <si>
    <t xml:space="preserve">    Human food (Newsome et al. 2015)</t>
  </si>
  <si>
    <t>using TDFs from red fox &gt;&gt;</t>
  </si>
  <si>
    <t>trophic discrimination factors</t>
  </si>
  <si>
    <t>prey (TDF-adj., southeast region)</t>
  </si>
  <si>
    <t>dry food (TDF-adj., US)</t>
  </si>
  <si>
    <t>wet food (TDF-adj., 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</si>
</sst>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00"/>
    <numFmt numFmtId="166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Georgia"/>
      <family val="1"/>
    </font>
    <font>
      <b/>
      <sz val="11"/>
      <color theme="1"/>
      <name val="Georgia"/>
      <family val="1"/>
    </font>
    <font>
      <i/>
      <sz val="11"/>
      <color theme="1"/>
      <name val="Georgia"/>
      <family val="1"/>
    </font>
    <font>
      <vertAlign val="superscript"/>
      <sz val="11"/>
      <color theme="1"/>
      <name val="Georgia"/>
      <family val="1"/>
    </font>
    <font>
      <sz val="11"/>
      <color rgb="FF222222"/>
      <name val="Georgia"/>
      <family val="1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DC7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164" fontId="0" fillId="0" borderId="0" xfId="0" applyNumberFormat="1"/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164" fontId="3" fillId="0" borderId="0" xfId="0" applyNumberFormat="1" applyFont="1" applyAlignment="1">
      <alignment vertical="top"/>
    </xf>
    <xf numFmtId="0" fontId="3" fillId="2" borderId="0" xfId="0" applyFont="1" applyFill="1" applyAlignment="1">
      <alignment vertical="top"/>
    </xf>
    <xf numFmtId="164" fontId="3" fillId="2" borderId="0" xfId="0" applyNumberFormat="1" applyFont="1" applyFill="1" applyAlignment="1">
      <alignment vertical="top"/>
    </xf>
    <xf numFmtId="0" fontId="0" fillId="2" borderId="0" xfId="0" applyFill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0" fontId="2" fillId="2" borderId="0" xfId="0" applyFont="1" applyFill="1" applyAlignment="1">
      <alignment vertical="top"/>
    </xf>
    <xf numFmtId="0" fontId="0" fillId="2" borderId="0" xfId="0" applyFill="1" applyAlignment="1">
      <alignment vertical="top"/>
    </xf>
    <xf numFmtId="14" fontId="0" fillId="2" borderId="0" xfId="0" applyNumberFormat="1" applyFill="1" applyAlignment="1">
      <alignment vertical="top"/>
    </xf>
    <xf numFmtId="0" fontId="0" fillId="0" borderId="0" xfId="0" applyAlignment="1">
      <alignment horizontal="center" vertical="top" wrapText="1"/>
    </xf>
    <xf numFmtId="2" fontId="0" fillId="0" borderId="0" xfId="0" applyNumberFormat="1" applyAlignment="1">
      <alignment vertical="top"/>
    </xf>
    <xf numFmtId="2" fontId="0" fillId="2" borderId="0" xfId="0" applyNumberFormat="1" applyFill="1" applyAlignment="1">
      <alignment vertical="top"/>
    </xf>
    <xf numFmtId="0" fontId="0" fillId="3" borderId="0" xfId="0" applyFill="1" applyAlignment="1">
      <alignment horizontal="center" vertical="top" wrapText="1"/>
    </xf>
    <xf numFmtId="2" fontId="0" fillId="3" borderId="0" xfId="0" applyNumberFormat="1" applyFill="1" applyAlignment="1">
      <alignment vertical="top"/>
    </xf>
    <xf numFmtId="165" fontId="0" fillId="3" borderId="0" xfId="0" applyNumberFormat="1" applyFill="1"/>
    <xf numFmtId="0" fontId="0" fillId="0" borderId="0" xfId="0" applyAlignment="1">
      <alignment horizontal="right" vertical="top"/>
    </xf>
    <xf numFmtId="0" fontId="4" fillId="0" borderId="0" xfId="0" applyFont="1" applyAlignment="1">
      <alignment vertical="top" wrapText="1"/>
    </xf>
    <xf numFmtId="2" fontId="3" fillId="0" borderId="0" xfId="0" applyNumberFormat="1" applyFont="1" applyAlignment="1">
      <alignment vertical="top"/>
    </xf>
    <xf numFmtId="0" fontId="0" fillId="4" borderId="0" xfId="0" applyFill="1"/>
    <xf numFmtId="164" fontId="0" fillId="4" borderId="0" xfId="0" applyNumberFormat="1" applyFill="1"/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horizontal="right" vertical="top"/>
    </xf>
    <xf numFmtId="0" fontId="3" fillId="0" borderId="0" xfId="0" applyFont="1" applyAlignment="1">
      <alignment horizontal="right" vertical="top"/>
    </xf>
    <xf numFmtId="0" fontId="4" fillId="0" borderId="0" xfId="0" applyFont="1" applyAlignment="1">
      <alignment horizontal="right" vertical="top" wrapText="1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right" vertical="top"/>
    </xf>
    <xf numFmtId="0" fontId="3" fillId="0" borderId="0" xfId="0" applyFont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right" vertical="top"/>
    </xf>
    <xf numFmtId="0" fontId="3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5" borderId="0" xfId="0" applyFont="1" applyFill="1" applyAlignment="1">
      <alignment vertical="top"/>
    </xf>
    <xf numFmtId="0" fontId="0" fillId="6" borderId="0" xfId="0" applyFill="1"/>
    <xf numFmtId="0" fontId="3" fillId="0" borderId="0" xfId="0" applyFont="1" applyAlignment="1">
      <alignment horizontal="center" vertical="top" wrapText="1"/>
    </xf>
    <xf numFmtId="2" fontId="3" fillId="0" borderId="0" xfId="0" applyNumberFormat="1" applyFont="1"/>
    <xf numFmtId="0" fontId="3" fillId="7" borderId="0" xfId="0" applyFont="1" applyFill="1" applyAlignment="1">
      <alignment vertical="top"/>
    </xf>
    <xf numFmtId="0" fontId="3" fillId="7" borderId="0" xfId="0" applyFont="1" applyFill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0" fillId="7" borderId="0" xfId="0" applyFill="1"/>
    <xf numFmtId="2" fontId="3" fillId="7" borderId="0" xfId="0" applyNumberFormat="1" applyFont="1" applyFill="1" applyAlignment="1">
      <alignment vertical="top"/>
    </xf>
    <xf numFmtId="2" fontId="0" fillId="0" borderId="0" xfId="0" applyNumberFormat="1"/>
    <xf numFmtId="2" fontId="3" fillId="8" borderId="0" xfId="0" applyNumberFormat="1" applyFont="1" applyFill="1" applyAlignment="1">
      <alignment vertical="top"/>
    </xf>
    <xf numFmtId="2" fontId="0" fillId="8" borderId="0" xfId="0" applyNumberFormat="1" applyFill="1" applyAlignment="1">
      <alignment vertical="top"/>
    </xf>
    <xf numFmtId="166" fontId="3" fillId="0" borderId="0" xfId="0" applyNumberFormat="1" applyFont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3" fillId="0" borderId="6" xfId="0" applyFont="1" applyBorder="1" applyAlignment="1">
      <alignment horizontal="right" vertical="top"/>
    </xf>
    <xf numFmtId="0" fontId="3" fillId="0" borderId="6" xfId="0" applyFont="1" applyBorder="1" applyAlignment="1">
      <alignment vertical="top"/>
    </xf>
    <xf numFmtId="0" fontId="3" fillId="0" borderId="5" xfId="0" applyFont="1" applyBorder="1" applyAlignment="1">
      <alignment horizontal="right" vertical="top"/>
    </xf>
    <xf numFmtId="0" fontId="3" fillId="0" borderId="7" xfId="0" applyFont="1" applyBorder="1" applyAlignment="1">
      <alignment horizontal="right" vertical="top"/>
    </xf>
    <xf numFmtId="0" fontId="3" fillId="0" borderId="8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3" fillId="4" borderId="0" xfId="0" applyFont="1" applyFill="1" applyAlignment="1">
      <alignment vertical="top"/>
    </xf>
    <xf numFmtId="0" fontId="1" fillId="0" borderId="0" xfId="0" applyFont="1" applyAlignment="1">
      <alignment horizontal="center" wrapText="1"/>
    </xf>
    <xf numFmtId="0" fontId="0" fillId="3" borderId="0" xfId="0" applyFill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" borderId="0" xfId="0" applyFill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261"/>
      <color rgb="FFFFA607"/>
      <color rgb="FFFF40FF"/>
      <color rgb="FF58508D"/>
      <color rgb="FFBB4F8F"/>
      <color rgb="FF003F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Stable isotope signatures with discrimination factors included (from McDonald et al. 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A607"/>
              </a:solidFill>
              <a:ln w="9525">
                <a:noFill/>
              </a:ln>
              <a:effectLst/>
            </c:spPr>
          </c:marker>
          <c:xVal>
            <c:numRef>
              <c:f>'Raw Cat Data'!$G$2:$G$107</c:f>
              <c:numCache>
                <c:formatCode>General</c:formatCode>
                <c:ptCount val="106"/>
                <c:pt idx="0">
                  <c:v>-14</c:v>
                </c:pt>
                <c:pt idx="1">
                  <c:v>-14.04</c:v>
                </c:pt>
                <c:pt idx="2">
                  <c:v>-15.41</c:v>
                </c:pt>
                <c:pt idx="3">
                  <c:v>-15.48</c:v>
                </c:pt>
                <c:pt idx="4">
                  <c:v>-14.55</c:v>
                </c:pt>
                <c:pt idx="5">
                  <c:v>-14.55</c:v>
                </c:pt>
                <c:pt idx="6">
                  <c:v>-14.71</c:v>
                </c:pt>
                <c:pt idx="7">
                  <c:v>-14.71</c:v>
                </c:pt>
                <c:pt idx="8">
                  <c:v>-18.78</c:v>
                </c:pt>
                <c:pt idx="9">
                  <c:v>-18.75</c:v>
                </c:pt>
                <c:pt idx="10">
                  <c:v>-18.43</c:v>
                </c:pt>
                <c:pt idx="11">
                  <c:v>-18.260000000000002</c:v>
                </c:pt>
                <c:pt idx="12">
                  <c:v>-17.91</c:v>
                </c:pt>
                <c:pt idx="13">
                  <c:v>-18.41</c:v>
                </c:pt>
                <c:pt idx="14">
                  <c:v>-18.239999999999998</c:v>
                </c:pt>
                <c:pt idx="15">
                  <c:v>-16.559999999999999</c:v>
                </c:pt>
                <c:pt idx="16">
                  <c:v>-14.77</c:v>
                </c:pt>
                <c:pt idx="17">
                  <c:v>-16.23</c:v>
                </c:pt>
                <c:pt idx="18">
                  <c:v>-14.44</c:v>
                </c:pt>
                <c:pt idx="19">
                  <c:v>-16.7</c:v>
                </c:pt>
                <c:pt idx="20">
                  <c:v>-16.09</c:v>
                </c:pt>
                <c:pt idx="21">
                  <c:v>-16.079999999999998</c:v>
                </c:pt>
                <c:pt idx="22">
                  <c:v>-15.77</c:v>
                </c:pt>
                <c:pt idx="23">
                  <c:v>-19.64</c:v>
                </c:pt>
                <c:pt idx="24">
                  <c:v>-16.59</c:v>
                </c:pt>
                <c:pt idx="25">
                  <c:v>-15.51</c:v>
                </c:pt>
                <c:pt idx="26">
                  <c:v>-17.149999999999999</c:v>
                </c:pt>
                <c:pt idx="27">
                  <c:v>-19.54</c:v>
                </c:pt>
                <c:pt idx="28">
                  <c:v>-17.850000000000001</c:v>
                </c:pt>
                <c:pt idx="29">
                  <c:v>-19.02</c:v>
                </c:pt>
                <c:pt idx="30">
                  <c:v>-18.62</c:v>
                </c:pt>
                <c:pt idx="31">
                  <c:v>-17.98</c:v>
                </c:pt>
                <c:pt idx="32">
                  <c:v>-17.600000000000001</c:v>
                </c:pt>
                <c:pt idx="33">
                  <c:v>-18.149999999999999</c:v>
                </c:pt>
                <c:pt idx="34">
                  <c:v>-18.13</c:v>
                </c:pt>
                <c:pt idx="35">
                  <c:v>-15.86</c:v>
                </c:pt>
                <c:pt idx="36">
                  <c:v>-14.45</c:v>
                </c:pt>
                <c:pt idx="37">
                  <c:v>-15.18</c:v>
                </c:pt>
                <c:pt idx="38">
                  <c:v>-15.89</c:v>
                </c:pt>
                <c:pt idx="39">
                  <c:v>-16.09</c:v>
                </c:pt>
                <c:pt idx="40">
                  <c:v>-17.97</c:v>
                </c:pt>
                <c:pt idx="41">
                  <c:v>-17.829999999999998</c:v>
                </c:pt>
                <c:pt idx="42">
                  <c:v>-14.37</c:v>
                </c:pt>
                <c:pt idx="43">
                  <c:v>-17.72</c:v>
                </c:pt>
                <c:pt idx="44">
                  <c:v>-18.32</c:v>
                </c:pt>
                <c:pt idx="45">
                  <c:v>-19.21</c:v>
                </c:pt>
                <c:pt idx="46">
                  <c:v>-18.71</c:v>
                </c:pt>
                <c:pt idx="47">
                  <c:v>-18.010000000000002</c:v>
                </c:pt>
                <c:pt idx="48">
                  <c:v>-18.8</c:v>
                </c:pt>
                <c:pt idx="49">
                  <c:v>-16.27</c:v>
                </c:pt>
                <c:pt idx="50">
                  <c:v>-16.329999999999998</c:v>
                </c:pt>
                <c:pt idx="51">
                  <c:v>-19.37</c:v>
                </c:pt>
                <c:pt idx="52">
                  <c:v>-15.5</c:v>
                </c:pt>
                <c:pt idx="53">
                  <c:v>-16.690000000000001</c:v>
                </c:pt>
                <c:pt idx="54">
                  <c:v>-15.58</c:v>
                </c:pt>
                <c:pt idx="55">
                  <c:v>-19.07</c:v>
                </c:pt>
                <c:pt idx="56">
                  <c:v>-15.15</c:v>
                </c:pt>
                <c:pt idx="57">
                  <c:v>-19.850000000000001</c:v>
                </c:pt>
                <c:pt idx="58">
                  <c:v>-17.3</c:v>
                </c:pt>
                <c:pt idx="59">
                  <c:v>-14.92</c:v>
                </c:pt>
                <c:pt idx="60">
                  <c:v>-18.510000000000002</c:v>
                </c:pt>
                <c:pt idx="61">
                  <c:v>-20.11</c:v>
                </c:pt>
                <c:pt idx="62">
                  <c:v>-15.87</c:v>
                </c:pt>
                <c:pt idx="63">
                  <c:v>-16.23</c:v>
                </c:pt>
                <c:pt idx="64">
                  <c:v>-19.79</c:v>
                </c:pt>
                <c:pt idx="65">
                  <c:v>-15.38</c:v>
                </c:pt>
                <c:pt idx="66">
                  <c:v>-15.7</c:v>
                </c:pt>
                <c:pt idx="67">
                  <c:v>-16.04</c:v>
                </c:pt>
                <c:pt idx="68">
                  <c:v>-15.91</c:v>
                </c:pt>
                <c:pt idx="69">
                  <c:v>-16.04</c:v>
                </c:pt>
                <c:pt idx="70">
                  <c:v>-16.489999999999998</c:v>
                </c:pt>
                <c:pt idx="71">
                  <c:v>-16.329999999999998</c:v>
                </c:pt>
                <c:pt idx="72">
                  <c:v>-17.14</c:v>
                </c:pt>
                <c:pt idx="73">
                  <c:v>-17.940000000000001</c:v>
                </c:pt>
                <c:pt idx="74">
                  <c:v>-16.52</c:v>
                </c:pt>
                <c:pt idx="75">
                  <c:v>-14.8</c:v>
                </c:pt>
                <c:pt idx="76">
                  <c:v>-15.87</c:v>
                </c:pt>
                <c:pt idx="77">
                  <c:v>-15.91</c:v>
                </c:pt>
                <c:pt idx="78">
                  <c:v>-17.71</c:v>
                </c:pt>
                <c:pt idx="79">
                  <c:v>-18.47</c:v>
                </c:pt>
                <c:pt idx="80">
                  <c:v>-18.29</c:v>
                </c:pt>
                <c:pt idx="81">
                  <c:v>-18.64</c:v>
                </c:pt>
                <c:pt idx="82">
                  <c:v>-17.82</c:v>
                </c:pt>
                <c:pt idx="83">
                  <c:v>-16.43</c:v>
                </c:pt>
                <c:pt idx="84">
                  <c:v>-16.75</c:v>
                </c:pt>
                <c:pt idx="85">
                  <c:v>-15.44</c:v>
                </c:pt>
                <c:pt idx="86">
                  <c:v>-16.29</c:v>
                </c:pt>
                <c:pt idx="87">
                  <c:v>-18.670000000000002</c:v>
                </c:pt>
                <c:pt idx="88">
                  <c:v>-18.03</c:v>
                </c:pt>
                <c:pt idx="89">
                  <c:v>-19.5</c:v>
                </c:pt>
                <c:pt idx="90">
                  <c:v>-15.17</c:v>
                </c:pt>
                <c:pt idx="91">
                  <c:v>-15.18</c:v>
                </c:pt>
                <c:pt idx="92">
                  <c:v>-16.54</c:v>
                </c:pt>
                <c:pt idx="93">
                  <c:v>-15.7</c:v>
                </c:pt>
                <c:pt idx="94">
                  <c:v>-16.420000000000002</c:v>
                </c:pt>
                <c:pt idx="95">
                  <c:v>-19.13</c:v>
                </c:pt>
                <c:pt idx="96">
                  <c:v>-19.190000000000001</c:v>
                </c:pt>
                <c:pt idx="97">
                  <c:v>-17.02</c:v>
                </c:pt>
                <c:pt idx="98">
                  <c:v>-15.34</c:v>
                </c:pt>
                <c:pt idx="99">
                  <c:v>-16.09</c:v>
                </c:pt>
                <c:pt idx="100">
                  <c:v>-16.52</c:v>
                </c:pt>
                <c:pt idx="101">
                  <c:v>-17.5</c:v>
                </c:pt>
                <c:pt idx="102">
                  <c:v>-19.43</c:v>
                </c:pt>
                <c:pt idx="103">
                  <c:v>-14.63</c:v>
                </c:pt>
                <c:pt idx="104">
                  <c:v>-15.85</c:v>
                </c:pt>
                <c:pt idx="105">
                  <c:v>-16.68</c:v>
                </c:pt>
              </c:numCache>
            </c:numRef>
          </c:xVal>
          <c:yVal>
            <c:numRef>
              <c:f>'Raw Cat Data'!$H$2:$H$107</c:f>
              <c:numCache>
                <c:formatCode>General</c:formatCode>
                <c:ptCount val="106"/>
                <c:pt idx="0">
                  <c:v>7.06</c:v>
                </c:pt>
                <c:pt idx="1">
                  <c:v>6.54</c:v>
                </c:pt>
                <c:pt idx="2">
                  <c:v>7.48</c:v>
                </c:pt>
                <c:pt idx="3">
                  <c:v>7.32</c:v>
                </c:pt>
                <c:pt idx="4">
                  <c:v>6.14</c:v>
                </c:pt>
                <c:pt idx="5">
                  <c:v>5.67</c:v>
                </c:pt>
                <c:pt idx="6">
                  <c:v>5.82</c:v>
                </c:pt>
                <c:pt idx="7">
                  <c:v>6.15</c:v>
                </c:pt>
                <c:pt idx="8">
                  <c:v>7.26</c:v>
                </c:pt>
                <c:pt idx="9">
                  <c:v>6.8</c:v>
                </c:pt>
                <c:pt idx="10">
                  <c:v>11.04</c:v>
                </c:pt>
                <c:pt idx="11">
                  <c:v>6.78</c:v>
                </c:pt>
                <c:pt idx="12">
                  <c:v>6.32</c:v>
                </c:pt>
                <c:pt idx="13">
                  <c:v>6.36</c:v>
                </c:pt>
                <c:pt idx="14">
                  <c:v>6.58</c:v>
                </c:pt>
                <c:pt idx="15">
                  <c:v>6.31</c:v>
                </c:pt>
                <c:pt idx="16">
                  <c:v>6.5</c:v>
                </c:pt>
                <c:pt idx="17">
                  <c:v>7.48</c:v>
                </c:pt>
                <c:pt idx="18">
                  <c:v>6.55</c:v>
                </c:pt>
                <c:pt idx="19">
                  <c:v>6.23</c:v>
                </c:pt>
                <c:pt idx="20">
                  <c:v>6.52</c:v>
                </c:pt>
                <c:pt idx="21">
                  <c:v>6.61</c:v>
                </c:pt>
                <c:pt idx="22">
                  <c:v>6.8</c:v>
                </c:pt>
                <c:pt idx="23">
                  <c:v>5.91</c:v>
                </c:pt>
                <c:pt idx="24">
                  <c:v>7.45</c:v>
                </c:pt>
                <c:pt idx="25">
                  <c:v>8.7100000000000009</c:v>
                </c:pt>
                <c:pt idx="26">
                  <c:v>8.86</c:v>
                </c:pt>
                <c:pt idx="27">
                  <c:v>6.86</c:v>
                </c:pt>
                <c:pt idx="28">
                  <c:v>8.26</c:v>
                </c:pt>
                <c:pt idx="29">
                  <c:v>6.26</c:v>
                </c:pt>
                <c:pt idx="30">
                  <c:v>6.6</c:v>
                </c:pt>
                <c:pt idx="31">
                  <c:v>6.65</c:v>
                </c:pt>
                <c:pt idx="32">
                  <c:v>7.22</c:v>
                </c:pt>
                <c:pt idx="33">
                  <c:v>6.41</c:v>
                </c:pt>
                <c:pt idx="34">
                  <c:v>6.79</c:v>
                </c:pt>
                <c:pt idx="35">
                  <c:v>7.46</c:v>
                </c:pt>
                <c:pt idx="36">
                  <c:v>8.4700000000000006</c:v>
                </c:pt>
                <c:pt idx="37">
                  <c:v>6.66</c:v>
                </c:pt>
                <c:pt idx="38">
                  <c:v>7.35</c:v>
                </c:pt>
                <c:pt idx="39">
                  <c:v>7.85</c:v>
                </c:pt>
                <c:pt idx="40">
                  <c:v>7.61</c:v>
                </c:pt>
                <c:pt idx="41">
                  <c:v>7.25</c:v>
                </c:pt>
                <c:pt idx="42">
                  <c:v>6.12</c:v>
                </c:pt>
                <c:pt idx="43">
                  <c:v>6.42</c:v>
                </c:pt>
                <c:pt idx="44">
                  <c:v>6.41</c:v>
                </c:pt>
                <c:pt idx="45">
                  <c:v>6.75</c:v>
                </c:pt>
                <c:pt idx="46">
                  <c:v>7.07</c:v>
                </c:pt>
                <c:pt idx="47">
                  <c:v>7.65</c:v>
                </c:pt>
                <c:pt idx="48">
                  <c:v>5.91</c:v>
                </c:pt>
                <c:pt idx="49">
                  <c:v>5.96</c:v>
                </c:pt>
                <c:pt idx="50">
                  <c:v>7.12</c:v>
                </c:pt>
                <c:pt idx="51">
                  <c:v>6.9</c:v>
                </c:pt>
                <c:pt idx="52">
                  <c:v>6.49</c:v>
                </c:pt>
                <c:pt idx="53">
                  <c:v>7.26</c:v>
                </c:pt>
                <c:pt idx="54">
                  <c:v>7.08</c:v>
                </c:pt>
                <c:pt idx="55">
                  <c:v>6.05</c:v>
                </c:pt>
                <c:pt idx="56">
                  <c:v>7.74</c:v>
                </c:pt>
                <c:pt idx="57">
                  <c:v>6.19</c:v>
                </c:pt>
                <c:pt idx="58">
                  <c:v>6.68</c:v>
                </c:pt>
                <c:pt idx="59">
                  <c:v>5.95</c:v>
                </c:pt>
                <c:pt idx="60">
                  <c:v>6.71</c:v>
                </c:pt>
                <c:pt idx="61">
                  <c:v>6.13</c:v>
                </c:pt>
                <c:pt idx="62">
                  <c:v>7.12</c:v>
                </c:pt>
                <c:pt idx="63">
                  <c:v>6.89</c:v>
                </c:pt>
                <c:pt idx="64">
                  <c:v>5.61</c:v>
                </c:pt>
                <c:pt idx="65">
                  <c:v>6.44</c:v>
                </c:pt>
                <c:pt idx="66">
                  <c:v>6.25</c:v>
                </c:pt>
                <c:pt idx="67">
                  <c:v>7.11</c:v>
                </c:pt>
                <c:pt idx="68">
                  <c:v>6.98</c:v>
                </c:pt>
                <c:pt idx="69">
                  <c:v>6.84</c:v>
                </c:pt>
                <c:pt idx="70">
                  <c:v>7.09</c:v>
                </c:pt>
                <c:pt idx="71">
                  <c:v>6.56</c:v>
                </c:pt>
                <c:pt idx="72">
                  <c:v>7.39</c:v>
                </c:pt>
                <c:pt idx="73">
                  <c:v>6.54</c:v>
                </c:pt>
                <c:pt idx="74">
                  <c:v>6.03</c:v>
                </c:pt>
                <c:pt idx="75">
                  <c:v>5.69</c:v>
                </c:pt>
                <c:pt idx="76">
                  <c:v>5.75</c:v>
                </c:pt>
                <c:pt idx="77">
                  <c:v>6.74</c:v>
                </c:pt>
                <c:pt idx="78">
                  <c:v>8.94</c:v>
                </c:pt>
                <c:pt idx="79">
                  <c:v>7.91</c:v>
                </c:pt>
                <c:pt idx="80">
                  <c:v>6.18</c:v>
                </c:pt>
                <c:pt idx="81">
                  <c:v>6.72</c:v>
                </c:pt>
                <c:pt idx="82">
                  <c:v>7.13</c:v>
                </c:pt>
                <c:pt idx="83">
                  <c:v>6.2</c:v>
                </c:pt>
                <c:pt idx="84">
                  <c:v>6.15</c:v>
                </c:pt>
                <c:pt idx="85">
                  <c:v>6.48</c:v>
                </c:pt>
                <c:pt idx="86">
                  <c:v>6.52</c:v>
                </c:pt>
                <c:pt idx="87">
                  <c:v>7.27</c:v>
                </c:pt>
                <c:pt idx="88">
                  <c:v>7.01</c:v>
                </c:pt>
                <c:pt idx="89">
                  <c:v>5.23</c:v>
                </c:pt>
                <c:pt idx="90">
                  <c:v>6.12</c:v>
                </c:pt>
                <c:pt idx="91">
                  <c:v>6.75</c:v>
                </c:pt>
                <c:pt idx="92">
                  <c:v>6.4</c:v>
                </c:pt>
                <c:pt idx="93">
                  <c:v>6.07</c:v>
                </c:pt>
                <c:pt idx="94">
                  <c:v>7.14</c:v>
                </c:pt>
                <c:pt idx="95">
                  <c:v>6.14</c:v>
                </c:pt>
                <c:pt idx="96">
                  <c:v>6.19</c:v>
                </c:pt>
                <c:pt idx="97">
                  <c:v>7.69</c:v>
                </c:pt>
                <c:pt idx="98">
                  <c:v>6.67</c:v>
                </c:pt>
                <c:pt idx="99">
                  <c:v>8.0299999999999994</c:v>
                </c:pt>
                <c:pt idx="100">
                  <c:v>8.69</c:v>
                </c:pt>
                <c:pt idx="101">
                  <c:v>8.4600000000000009</c:v>
                </c:pt>
                <c:pt idx="102">
                  <c:v>5.27</c:v>
                </c:pt>
                <c:pt idx="103">
                  <c:v>6.41</c:v>
                </c:pt>
                <c:pt idx="104">
                  <c:v>7.27</c:v>
                </c:pt>
                <c:pt idx="105">
                  <c:v>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95-CC45-B64E-36C547961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036000"/>
        <c:axId val="550076016"/>
      </c:scatterChart>
      <c:valAx>
        <c:axId val="752036000"/>
        <c:scaling>
          <c:orientation val="minMax"/>
          <c:max val="-13"/>
          <c:min val="-2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δ13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 (‰)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0076016"/>
        <c:crosses val="autoZero"/>
        <c:crossBetween val="midCat"/>
        <c:majorUnit val="1"/>
        <c:minorUnit val="1"/>
      </c:valAx>
      <c:valAx>
        <c:axId val="550076016"/>
        <c:scaling>
          <c:orientation val="minMax"/>
          <c:max val="12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δ15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N (‰)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56381233595800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52036000"/>
        <c:crossesAt val="-2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Stable isotope signatures (from McDonald et al. 2020)</a:t>
            </a:r>
          </a:p>
        </c:rich>
      </c:tx>
      <c:layout>
        <c:manualLayout>
          <c:xMode val="edge"/>
          <c:yMode val="edge"/>
          <c:x val="0.17938367150480736"/>
          <c:y val="2.69547976533054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74759405074365"/>
          <c:y val="0.12332456653890846"/>
          <c:w val="0.8196275153105862"/>
          <c:h val="0.69596297075828939"/>
        </c:manualLayout>
      </c:layout>
      <c:scatterChart>
        <c:scatterStyle val="lineMarker"/>
        <c:varyColors val="0"/>
        <c:ser>
          <c:idx val="0"/>
          <c:order val="0"/>
          <c:tx>
            <c:v>cats (mean, SD)</c:v>
          </c:tx>
          <c:spPr>
            <a:ln w="6350" cap="rnd">
              <a:solidFill>
                <a:srgbClr val="FFA607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6350">
                <a:solidFill>
                  <a:srgbClr val="FFA607"/>
                </a:solidFill>
              </a:ln>
              <a:effectLst/>
            </c:spPr>
          </c:marker>
          <c:xVal>
            <c:numRef>
              <c:f>'Fig. 1'!$AD$8:$AD$12</c:f>
              <c:numCache>
                <c:formatCode>0.00</c:formatCode>
                <c:ptCount val="5"/>
                <c:pt idx="0">
                  <c:v>-18.480235638416868</c:v>
                </c:pt>
                <c:pt idx="1">
                  <c:v>-15.442901616485084</c:v>
                </c:pt>
                <c:pt idx="2">
                  <c:v>-16.961568627450976</c:v>
                </c:pt>
                <c:pt idx="3">
                  <c:v>-16.961568627450976</c:v>
                </c:pt>
                <c:pt idx="4">
                  <c:v>-16.961568627450976</c:v>
                </c:pt>
              </c:numCache>
            </c:numRef>
          </c:xVal>
          <c:yVal>
            <c:numRef>
              <c:f>'Fig. 1'!$AE$8:$AE$12</c:f>
              <c:numCache>
                <c:formatCode>0.00</c:formatCode>
                <c:ptCount val="5"/>
                <c:pt idx="0">
                  <c:v>6.7174509803921554</c:v>
                </c:pt>
                <c:pt idx="1">
                  <c:v>6.7174509803921554</c:v>
                </c:pt>
                <c:pt idx="2">
                  <c:v>6.7174509803921554</c:v>
                </c:pt>
                <c:pt idx="3">
                  <c:v>5.9204545107958086</c:v>
                </c:pt>
                <c:pt idx="4">
                  <c:v>7.5144474499885021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4-414D-B3AE-2638621F9927}"/>
            </c:ext>
          </c:extLst>
        </c:ser>
        <c:ser>
          <c:idx val="1"/>
          <c:order val="1"/>
          <c:tx>
            <c:v>prey (TDF2-adjusted)</c:v>
          </c:tx>
          <c:spPr>
            <a:ln w="6350" cap="rnd">
              <a:solidFill>
                <a:srgbClr val="58508D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6350">
                <a:solidFill>
                  <a:srgbClr val="58508D"/>
                </a:solidFill>
              </a:ln>
              <a:effectLst/>
            </c:spPr>
          </c:marker>
          <c:xVal>
            <c:numRef>
              <c:f>'Fig. 1'!$AF$20:$AF$24</c:f>
              <c:numCache>
                <c:formatCode>0.00</c:formatCode>
                <c:ptCount val="5"/>
                <c:pt idx="0">
                  <c:v>-21.345076097499881</c:v>
                </c:pt>
                <c:pt idx="1">
                  <c:v>-17.194498370585226</c:v>
                </c:pt>
                <c:pt idx="2">
                  <c:v>-19.269787234042553</c:v>
                </c:pt>
                <c:pt idx="3">
                  <c:v>-19.269787234042553</c:v>
                </c:pt>
                <c:pt idx="4">
                  <c:v>-19.269787234042553</c:v>
                </c:pt>
              </c:numCache>
            </c:numRef>
          </c:xVal>
          <c:yVal>
            <c:numRef>
              <c:f>'Fig. 1'!$AG$20:$AG$24</c:f>
              <c:numCache>
                <c:formatCode>0.00</c:formatCode>
                <c:ptCount val="5"/>
                <c:pt idx="0">
                  <c:v>8.6821276595744692</c:v>
                </c:pt>
                <c:pt idx="1">
                  <c:v>8.6821276595744692</c:v>
                </c:pt>
                <c:pt idx="2">
                  <c:v>8.6821276595744692</c:v>
                </c:pt>
                <c:pt idx="3">
                  <c:v>6.9578219566140618</c:v>
                </c:pt>
                <c:pt idx="4">
                  <c:v>10.406433362534877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4-414D-B3AE-2638621F9927}"/>
            </c:ext>
          </c:extLst>
        </c:ser>
        <c:ser>
          <c:idx val="2"/>
          <c:order val="2"/>
          <c:tx>
            <c:v>dry food (TDF2-adjusted)</c:v>
          </c:tx>
          <c:spPr>
            <a:ln w="6350" cap="rnd">
              <a:solidFill>
                <a:srgbClr val="FF40FF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6350">
                <a:solidFill>
                  <a:srgbClr val="FF40FF"/>
                </a:solidFill>
              </a:ln>
              <a:effectLst/>
            </c:spPr>
          </c:marker>
          <c:xVal>
            <c:numRef>
              <c:f>'Fig. 1'!$AH$20:$AH$24</c:f>
              <c:numCache>
                <c:formatCode>0.00</c:formatCode>
                <c:ptCount val="5"/>
                <c:pt idx="0">
                  <c:v>-18.968501378142609</c:v>
                </c:pt>
                <c:pt idx="1">
                  <c:v>-14.33272311165331</c:v>
                </c:pt>
                <c:pt idx="2">
                  <c:v>-16.65061224489796</c:v>
                </c:pt>
                <c:pt idx="3">
                  <c:v>-16.65061224489796</c:v>
                </c:pt>
                <c:pt idx="4">
                  <c:v>-16.65061224489796</c:v>
                </c:pt>
              </c:numCache>
            </c:numRef>
          </c:xVal>
          <c:yVal>
            <c:numRef>
              <c:f>'Fig. 1'!$AI$20:$AI$24</c:f>
              <c:numCache>
                <c:formatCode>0.00</c:formatCode>
                <c:ptCount val="5"/>
                <c:pt idx="0">
                  <c:v>7.3651020408163266</c:v>
                </c:pt>
                <c:pt idx="1">
                  <c:v>7.3651020408163266</c:v>
                </c:pt>
                <c:pt idx="2">
                  <c:v>7.3651020408163266</c:v>
                </c:pt>
                <c:pt idx="3">
                  <c:v>6.0502555313189577</c:v>
                </c:pt>
                <c:pt idx="4">
                  <c:v>8.6799485503136946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14-414D-B3AE-2638621F9927}"/>
            </c:ext>
          </c:extLst>
        </c:ser>
        <c:ser>
          <c:idx val="3"/>
          <c:order val="3"/>
          <c:tx>
            <c:v>wet food (TDF2-adjusted)</c:v>
          </c:tx>
          <c:spPr>
            <a:ln w="6350" cap="rnd">
              <a:solidFill>
                <a:srgbClr val="FF6261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6350">
                <a:solidFill>
                  <a:srgbClr val="FF6261"/>
                </a:solidFill>
              </a:ln>
              <a:effectLst/>
            </c:spPr>
          </c:marker>
          <c:xVal>
            <c:numRef>
              <c:f>'Fig. 1'!$AJ$20:$AJ$24</c:f>
              <c:numCache>
                <c:formatCode>0.00</c:formatCode>
                <c:ptCount val="5"/>
                <c:pt idx="0">
                  <c:v>-17.871548936631392</c:v>
                </c:pt>
                <c:pt idx="1">
                  <c:v>-14.702022491940028</c:v>
                </c:pt>
                <c:pt idx="2">
                  <c:v>-16.28678571428571</c:v>
                </c:pt>
                <c:pt idx="3">
                  <c:v>-16.28678571428571</c:v>
                </c:pt>
                <c:pt idx="4">
                  <c:v>-16.28678571428571</c:v>
                </c:pt>
              </c:numCache>
            </c:numRef>
          </c:xVal>
          <c:yVal>
            <c:numRef>
              <c:f>'Fig. 1'!$AK$20:$AK$24</c:f>
              <c:numCache>
                <c:formatCode>0.00</c:formatCode>
                <c:ptCount val="5"/>
                <c:pt idx="0">
                  <c:v>9.0982142857142883</c:v>
                </c:pt>
                <c:pt idx="1">
                  <c:v>9.0982142857142883</c:v>
                </c:pt>
                <c:pt idx="2">
                  <c:v>9.0982142857142883</c:v>
                </c:pt>
                <c:pt idx="3">
                  <c:v>6.1481847145236079</c:v>
                </c:pt>
                <c:pt idx="4">
                  <c:v>12.048243856904968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14-414D-B3AE-2638621F9927}"/>
            </c:ext>
          </c:extLst>
        </c:ser>
        <c:ser>
          <c:idx val="4"/>
          <c:order val="4"/>
          <c:tx>
            <c:v>cats (raw data)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6350">
                <a:solidFill>
                  <a:srgbClr val="FFA607"/>
                </a:solidFill>
              </a:ln>
              <a:effectLst/>
            </c:spPr>
          </c:marker>
          <c:xVal>
            <c:numRef>
              <c:f>'Raw Cat Data'!$G$55:$G$105</c:f>
              <c:numCache>
                <c:formatCode>General</c:formatCode>
                <c:ptCount val="51"/>
                <c:pt idx="0">
                  <c:v>-16.690000000000001</c:v>
                </c:pt>
                <c:pt idx="1">
                  <c:v>-15.58</c:v>
                </c:pt>
                <c:pt idx="2">
                  <c:v>-19.07</c:v>
                </c:pt>
                <c:pt idx="3">
                  <c:v>-15.15</c:v>
                </c:pt>
                <c:pt idx="4">
                  <c:v>-19.850000000000001</c:v>
                </c:pt>
                <c:pt idx="5">
                  <c:v>-17.3</c:v>
                </c:pt>
                <c:pt idx="6">
                  <c:v>-14.92</c:v>
                </c:pt>
                <c:pt idx="7">
                  <c:v>-18.510000000000002</c:v>
                </c:pt>
                <c:pt idx="8">
                  <c:v>-20.11</c:v>
                </c:pt>
                <c:pt idx="9">
                  <c:v>-15.87</c:v>
                </c:pt>
                <c:pt idx="10">
                  <c:v>-16.23</c:v>
                </c:pt>
                <c:pt idx="11">
                  <c:v>-19.79</c:v>
                </c:pt>
                <c:pt idx="12">
                  <c:v>-15.38</c:v>
                </c:pt>
                <c:pt idx="13">
                  <c:v>-15.7</c:v>
                </c:pt>
                <c:pt idx="14">
                  <c:v>-16.04</c:v>
                </c:pt>
                <c:pt idx="15">
                  <c:v>-15.91</c:v>
                </c:pt>
                <c:pt idx="16">
                  <c:v>-16.04</c:v>
                </c:pt>
                <c:pt idx="17">
                  <c:v>-16.489999999999998</c:v>
                </c:pt>
                <c:pt idx="18">
                  <c:v>-16.329999999999998</c:v>
                </c:pt>
                <c:pt idx="19">
                  <c:v>-17.14</c:v>
                </c:pt>
                <c:pt idx="20">
                  <c:v>-17.940000000000001</c:v>
                </c:pt>
                <c:pt idx="21">
                  <c:v>-16.52</c:v>
                </c:pt>
                <c:pt idx="22">
                  <c:v>-14.8</c:v>
                </c:pt>
                <c:pt idx="23">
                  <c:v>-15.87</c:v>
                </c:pt>
                <c:pt idx="24">
                  <c:v>-15.91</c:v>
                </c:pt>
                <c:pt idx="25">
                  <c:v>-17.71</c:v>
                </c:pt>
                <c:pt idx="26">
                  <c:v>-18.47</c:v>
                </c:pt>
                <c:pt idx="27">
                  <c:v>-18.29</c:v>
                </c:pt>
                <c:pt idx="28">
                  <c:v>-18.64</c:v>
                </c:pt>
                <c:pt idx="29">
                  <c:v>-17.82</c:v>
                </c:pt>
                <c:pt idx="30">
                  <c:v>-16.43</c:v>
                </c:pt>
                <c:pt idx="31">
                  <c:v>-16.75</c:v>
                </c:pt>
                <c:pt idx="32">
                  <c:v>-15.44</c:v>
                </c:pt>
                <c:pt idx="33">
                  <c:v>-16.29</c:v>
                </c:pt>
                <c:pt idx="34">
                  <c:v>-18.670000000000002</c:v>
                </c:pt>
                <c:pt idx="35">
                  <c:v>-18.03</c:v>
                </c:pt>
                <c:pt idx="36">
                  <c:v>-19.5</c:v>
                </c:pt>
                <c:pt idx="37">
                  <c:v>-15.17</c:v>
                </c:pt>
                <c:pt idx="38">
                  <c:v>-15.18</c:v>
                </c:pt>
                <c:pt idx="39">
                  <c:v>-16.54</c:v>
                </c:pt>
                <c:pt idx="40">
                  <c:v>-15.7</c:v>
                </c:pt>
                <c:pt idx="41">
                  <c:v>-16.420000000000002</c:v>
                </c:pt>
                <c:pt idx="42">
                  <c:v>-19.13</c:v>
                </c:pt>
                <c:pt idx="43">
                  <c:v>-19.190000000000001</c:v>
                </c:pt>
                <c:pt idx="44">
                  <c:v>-17.02</c:v>
                </c:pt>
                <c:pt idx="45">
                  <c:v>-15.34</c:v>
                </c:pt>
                <c:pt idx="46">
                  <c:v>-16.09</c:v>
                </c:pt>
                <c:pt idx="47">
                  <c:v>-16.52</c:v>
                </c:pt>
                <c:pt idx="48">
                  <c:v>-17.5</c:v>
                </c:pt>
                <c:pt idx="49">
                  <c:v>-19.43</c:v>
                </c:pt>
                <c:pt idx="50">
                  <c:v>-14.63</c:v>
                </c:pt>
              </c:numCache>
            </c:numRef>
          </c:xVal>
          <c:yVal>
            <c:numRef>
              <c:f>'Raw Cat Data'!$H$55:$H$105</c:f>
              <c:numCache>
                <c:formatCode>General</c:formatCode>
                <c:ptCount val="51"/>
                <c:pt idx="0">
                  <c:v>7.26</c:v>
                </c:pt>
                <c:pt idx="1">
                  <c:v>7.08</c:v>
                </c:pt>
                <c:pt idx="2">
                  <c:v>6.05</c:v>
                </c:pt>
                <c:pt idx="3">
                  <c:v>7.74</c:v>
                </c:pt>
                <c:pt idx="4">
                  <c:v>6.19</c:v>
                </c:pt>
                <c:pt idx="5">
                  <c:v>6.68</c:v>
                </c:pt>
                <c:pt idx="6">
                  <c:v>5.95</c:v>
                </c:pt>
                <c:pt idx="7">
                  <c:v>6.71</c:v>
                </c:pt>
                <c:pt idx="8">
                  <c:v>6.13</c:v>
                </c:pt>
                <c:pt idx="9">
                  <c:v>7.12</c:v>
                </c:pt>
                <c:pt idx="10">
                  <c:v>6.89</c:v>
                </c:pt>
                <c:pt idx="11">
                  <c:v>5.61</c:v>
                </c:pt>
                <c:pt idx="12">
                  <c:v>6.44</c:v>
                </c:pt>
                <c:pt idx="13">
                  <c:v>6.25</c:v>
                </c:pt>
                <c:pt idx="14">
                  <c:v>7.11</c:v>
                </c:pt>
                <c:pt idx="15">
                  <c:v>6.98</c:v>
                </c:pt>
                <c:pt idx="16">
                  <c:v>6.84</c:v>
                </c:pt>
                <c:pt idx="17">
                  <c:v>7.09</c:v>
                </c:pt>
                <c:pt idx="18">
                  <c:v>6.56</c:v>
                </c:pt>
                <c:pt idx="19">
                  <c:v>7.39</c:v>
                </c:pt>
                <c:pt idx="20">
                  <c:v>6.54</c:v>
                </c:pt>
                <c:pt idx="21">
                  <c:v>6.03</c:v>
                </c:pt>
                <c:pt idx="22">
                  <c:v>5.69</c:v>
                </c:pt>
                <c:pt idx="23">
                  <c:v>5.75</c:v>
                </c:pt>
                <c:pt idx="24">
                  <c:v>6.74</c:v>
                </c:pt>
                <c:pt idx="25">
                  <c:v>8.94</c:v>
                </c:pt>
                <c:pt idx="26">
                  <c:v>7.91</c:v>
                </c:pt>
                <c:pt idx="27">
                  <c:v>6.18</c:v>
                </c:pt>
                <c:pt idx="28">
                  <c:v>6.72</c:v>
                </c:pt>
                <c:pt idx="29">
                  <c:v>7.13</c:v>
                </c:pt>
                <c:pt idx="30">
                  <c:v>6.2</c:v>
                </c:pt>
                <c:pt idx="31">
                  <c:v>6.15</c:v>
                </c:pt>
                <c:pt idx="32">
                  <c:v>6.48</c:v>
                </c:pt>
                <c:pt idx="33">
                  <c:v>6.52</c:v>
                </c:pt>
                <c:pt idx="34">
                  <c:v>7.27</c:v>
                </c:pt>
                <c:pt idx="35">
                  <c:v>7.01</c:v>
                </c:pt>
                <c:pt idx="36">
                  <c:v>5.23</c:v>
                </c:pt>
                <c:pt idx="37">
                  <c:v>6.12</c:v>
                </c:pt>
                <c:pt idx="38">
                  <c:v>6.75</c:v>
                </c:pt>
                <c:pt idx="39">
                  <c:v>6.4</c:v>
                </c:pt>
                <c:pt idx="40">
                  <c:v>6.07</c:v>
                </c:pt>
                <c:pt idx="41">
                  <c:v>7.14</c:v>
                </c:pt>
                <c:pt idx="42">
                  <c:v>6.14</c:v>
                </c:pt>
                <c:pt idx="43">
                  <c:v>6.19</c:v>
                </c:pt>
                <c:pt idx="44">
                  <c:v>7.69</c:v>
                </c:pt>
                <c:pt idx="45">
                  <c:v>6.67</c:v>
                </c:pt>
                <c:pt idx="46">
                  <c:v>8.0299999999999994</c:v>
                </c:pt>
                <c:pt idx="47">
                  <c:v>8.69</c:v>
                </c:pt>
                <c:pt idx="48">
                  <c:v>8.4600000000000009</c:v>
                </c:pt>
                <c:pt idx="49">
                  <c:v>5.27</c:v>
                </c:pt>
                <c:pt idx="50">
                  <c:v>6.41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14-414D-B3AE-2638621F9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38752"/>
        <c:axId val="157132432"/>
      </c:scatterChart>
      <c:valAx>
        <c:axId val="120138752"/>
        <c:scaling>
          <c:orientation val="minMax"/>
          <c:max val="-14"/>
          <c:min val="-2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δ13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 (‰)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132432"/>
        <c:crosses val="autoZero"/>
        <c:crossBetween val="midCat"/>
        <c:minorUnit val="1"/>
      </c:valAx>
      <c:valAx>
        <c:axId val="157132432"/>
        <c:scaling>
          <c:orientation val="minMax"/>
          <c:max val="11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δ15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N (‰)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138752"/>
        <c:crossesAt val="-26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166666666666666"/>
          <c:y val="0.50071485855934672"/>
          <c:w val="0.34490573053368329"/>
          <c:h val="0.30181102362204726"/>
        </c:manualLayout>
      </c:layout>
      <c:overlay val="0"/>
      <c:spPr>
        <a:solidFill>
          <a:schemeClr val="bg1"/>
        </a:solidFill>
        <a:ln w="6350"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Stable isotope signatures (from McDonald et al. 2020)</a:t>
            </a:r>
          </a:p>
        </c:rich>
      </c:tx>
      <c:layout>
        <c:manualLayout>
          <c:xMode val="edge"/>
          <c:yMode val="edge"/>
          <c:x val="0.17938367150480736"/>
          <c:y val="2.69547976533054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74759405074365"/>
          <c:y val="0.12332456653890846"/>
          <c:w val="0.8196275153105862"/>
          <c:h val="0.69596297075828939"/>
        </c:manualLayout>
      </c:layout>
      <c:scatterChart>
        <c:scatterStyle val="lineMarker"/>
        <c:varyColors val="0"/>
        <c:ser>
          <c:idx val="0"/>
          <c:order val="0"/>
          <c:tx>
            <c:v>cats (mean, SD)</c:v>
          </c:tx>
          <c:spPr>
            <a:ln w="6350" cap="rnd">
              <a:solidFill>
                <a:srgbClr val="FFA607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6350">
                <a:solidFill>
                  <a:srgbClr val="FFA607"/>
                </a:solidFill>
              </a:ln>
              <a:effectLst/>
            </c:spPr>
          </c:marker>
          <c:xVal>
            <c:numRef>
              <c:f>'Fig. 1'!$AD$8:$AD$12</c:f>
              <c:numCache>
                <c:formatCode>0.00</c:formatCode>
                <c:ptCount val="5"/>
                <c:pt idx="0">
                  <c:v>-18.480235638416868</c:v>
                </c:pt>
                <c:pt idx="1">
                  <c:v>-15.442901616485084</c:v>
                </c:pt>
                <c:pt idx="2">
                  <c:v>-16.961568627450976</c:v>
                </c:pt>
                <c:pt idx="3">
                  <c:v>-16.961568627450976</c:v>
                </c:pt>
                <c:pt idx="4">
                  <c:v>-16.961568627450976</c:v>
                </c:pt>
              </c:numCache>
            </c:numRef>
          </c:xVal>
          <c:yVal>
            <c:numRef>
              <c:f>'Fig. 1'!$AE$8:$AE$12</c:f>
              <c:numCache>
                <c:formatCode>0.00</c:formatCode>
                <c:ptCount val="5"/>
                <c:pt idx="0">
                  <c:v>6.7174509803921554</c:v>
                </c:pt>
                <c:pt idx="1">
                  <c:v>6.7174509803921554</c:v>
                </c:pt>
                <c:pt idx="2">
                  <c:v>6.7174509803921554</c:v>
                </c:pt>
                <c:pt idx="3">
                  <c:v>5.9204545107958086</c:v>
                </c:pt>
                <c:pt idx="4">
                  <c:v>7.5144474499885021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1-D94B-A635-B7FA2E803B3C}"/>
            </c:ext>
          </c:extLst>
        </c:ser>
        <c:ser>
          <c:idx val="1"/>
          <c:order val="1"/>
          <c:tx>
            <c:v>prey (TDF2-adjusted)</c:v>
          </c:tx>
          <c:spPr>
            <a:ln w="6350" cap="rnd">
              <a:solidFill>
                <a:srgbClr val="58508D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6350">
                <a:solidFill>
                  <a:srgbClr val="58508D"/>
                </a:solidFill>
              </a:ln>
              <a:effectLst/>
            </c:spPr>
          </c:marker>
          <c:xVal>
            <c:numRef>
              <c:f>'Fig. 1'!$AF$20:$AF$24</c:f>
              <c:numCache>
                <c:formatCode>0.00</c:formatCode>
                <c:ptCount val="5"/>
                <c:pt idx="0">
                  <c:v>-21.345076097499881</c:v>
                </c:pt>
                <c:pt idx="1">
                  <c:v>-17.194498370585226</c:v>
                </c:pt>
                <c:pt idx="2">
                  <c:v>-19.269787234042553</c:v>
                </c:pt>
                <c:pt idx="3">
                  <c:v>-19.269787234042553</c:v>
                </c:pt>
                <c:pt idx="4">
                  <c:v>-19.269787234042553</c:v>
                </c:pt>
              </c:numCache>
            </c:numRef>
          </c:xVal>
          <c:yVal>
            <c:numRef>
              <c:f>'Fig. 1'!$AG$20:$AG$24</c:f>
              <c:numCache>
                <c:formatCode>0.00</c:formatCode>
                <c:ptCount val="5"/>
                <c:pt idx="0">
                  <c:v>8.6821276595744692</c:v>
                </c:pt>
                <c:pt idx="1">
                  <c:v>8.6821276595744692</c:v>
                </c:pt>
                <c:pt idx="2">
                  <c:v>8.6821276595744692</c:v>
                </c:pt>
                <c:pt idx="3">
                  <c:v>6.9578219566140618</c:v>
                </c:pt>
                <c:pt idx="4">
                  <c:v>10.406433362534877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71-D94B-A635-B7FA2E803B3C}"/>
            </c:ext>
          </c:extLst>
        </c:ser>
        <c:ser>
          <c:idx val="2"/>
          <c:order val="2"/>
          <c:tx>
            <c:v>dry food (TDF-adjusted)</c:v>
          </c:tx>
          <c:spPr>
            <a:ln w="6350" cap="rnd">
              <a:solidFill>
                <a:srgbClr val="FF40FF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6350">
                <a:solidFill>
                  <a:srgbClr val="FF40FF"/>
                </a:solidFill>
              </a:ln>
              <a:effectLst/>
            </c:spPr>
          </c:marker>
          <c:xVal>
            <c:numRef>
              <c:f>'Fig. 1'!$AH$8:$AH$12</c:f>
              <c:numCache>
                <c:formatCode>0.00</c:formatCode>
                <c:ptCount val="5"/>
                <c:pt idx="0">
                  <c:v>-18.968501378142609</c:v>
                </c:pt>
                <c:pt idx="1">
                  <c:v>-14.33272311165331</c:v>
                </c:pt>
                <c:pt idx="2">
                  <c:v>-16.65061224489796</c:v>
                </c:pt>
                <c:pt idx="3">
                  <c:v>-16.65061224489796</c:v>
                </c:pt>
                <c:pt idx="4">
                  <c:v>-16.65061224489796</c:v>
                </c:pt>
              </c:numCache>
            </c:numRef>
          </c:xVal>
          <c:yVal>
            <c:numRef>
              <c:f>'Fig. 1'!$AI$8:$AI$12</c:f>
              <c:numCache>
                <c:formatCode>0.00</c:formatCode>
                <c:ptCount val="5"/>
                <c:pt idx="0">
                  <c:v>6.0651020408163259</c:v>
                </c:pt>
                <c:pt idx="1">
                  <c:v>6.0651020408163259</c:v>
                </c:pt>
                <c:pt idx="2">
                  <c:v>6.0651020408163259</c:v>
                </c:pt>
                <c:pt idx="3">
                  <c:v>4.7502555313189569</c:v>
                </c:pt>
                <c:pt idx="4">
                  <c:v>7.3799485503136948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71-D94B-A635-B7FA2E803B3C}"/>
            </c:ext>
          </c:extLst>
        </c:ser>
        <c:ser>
          <c:idx val="3"/>
          <c:order val="3"/>
          <c:tx>
            <c:v>wet food (TDF-adjusted)</c:v>
          </c:tx>
          <c:spPr>
            <a:ln w="6350" cap="rnd">
              <a:solidFill>
                <a:srgbClr val="FF6261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6350">
                <a:solidFill>
                  <a:srgbClr val="FF6261"/>
                </a:solidFill>
              </a:ln>
              <a:effectLst/>
            </c:spPr>
          </c:marker>
          <c:xVal>
            <c:numRef>
              <c:f>'Fig. 1'!$AJ$8:$AJ$12</c:f>
              <c:numCache>
                <c:formatCode>0.00</c:formatCode>
                <c:ptCount val="5"/>
                <c:pt idx="0">
                  <c:v>-17.871548936631392</c:v>
                </c:pt>
                <c:pt idx="1">
                  <c:v>-14.702022491940028</c:v>
                </c:pt>
                <c:pt idx="2">
                  <c:v>-16.28678571428571</c:v>
                </c:pt>
                <c:pt idx="3">
                  <c:v>-16.28678571428571</c:v>
                </c:pt>
                <c:pt idx="4">
                  <c:v>-16.28678571428571</c:v>
                </c:pt>
              </c:numCache>
            </c:numRef>
          </c:xVal>
          <c:yVal>
            <c:numRef>
              <c:f>'Fig. 1'!$AK$8:$AK$12</c:f>
              <c:numCache>
                <c:formatCode>0.00</c:formatCode>
                <c:ptCount val="5"/>
                <c:pt idx="0">
                  <c:v>7.7982142857142875</c:v>
                </c:pt>
                <c:pt idx="1">
                  <c:v>7.7982142857142875</c:v>
                </c:pt>
                <c:pt idx="2">
                  <c:v>7.7982142857142875</c:v>
                </c:pt>
                <c:pt idx="3">
                  <c:v>4.8481847145236072</c:v>
                </c:pt>
                <c:pt idx="4">
                  <c:v>10.748243856904967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71-D94B-A635-B7FA2E803B3C}"/>
            </c:ext>
          </c:extLst>
        </c:ser>
        <c:ser>
          <c:idx val="4"/>
          <c:order val="4"/>
          <c:tx>
            <c:v>cats (raw data)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6350">
                <a:solidFill>
                  <a:srgbClr val="FFA607"/>
                </a:solidFill>
              </a:ln>
              <a:effectLst/>
            </c:spPr>
          </c:marker>
          <c:xVal>
            <c:numRef>
              <c:f>'Raw Cat Data'!$G$55:$G$105</c:f>
              <c:numCache>
                <c:formatCode>General</c:formatCode>
                <c:ptCount val="51"/>
                <c:pt idx="0">
                  <c:v>-16.690000000000001</c:v>
                </c:pt>
                <c:pt idx="1">
                  <c:v>-15.58</c:v>
                </c:pt>
                <c:pt idx="2">
                  <c:v>-19.07</c:v>
                </c:pt>
                <c:pt idx="3">
                  <c:v>-15.15</c:v>
                </c:pt>
                <c:pt idx="4">
                  <c:v>-19.850000000000001</c:v>
                </c:pt>
                <c:pt idx="5">
                  <c:v>-17.3</c:v>
                </c:pt>
                <c:pt idx="6">
                  <c:v>-14.92</c:v>
                </c:pt>
                <c:pt idx="7">
                  <c:v>-18.510000000000002</c:v>
                </c:pt>
                <c:pt idx="8">
                  <c:v>-20.11</c:v>
                </c:pt>
                <c:pt idx="9">
                  <c:v>-15.87</c:v>
                </c:pt>
                <c:pt idx="10">
                  <c:v>-16.23</c:v>
                </c:pt>
                <c:pt idx="11">
                  <c:v>-19.79</c:v>
                </c:pt>
                <c:pt idx="12">
                  <c:v>-15.38</c:v>
                </c:pt>
                <c:pt idx="13">
                  <c:v>-15.7</c:v>
                </c:pt>
                <c:pt idx="14">
                  <c:v>-16.04</c:v>
                </c:pt>
                <c:pt idx="15">
                  <c:v>-15.91</c:v>
                </c:pt>
                <c:pt idx="16">
                  <c:v>-16.04</c:v>
                </c:pt>
                <c:pt idx="17">
                  <c:v>-16.489999999999998</c:v>
                </c:pt>
                <c:pt idx="18">
                  <c:v>-16.329999999999998</c:v>
                </c:pt>
                <c:pt idx="19">
                  <c:v>-17.14</c:v>
                </c:pt>
                <c:pt idx="20">
                  <c:v>-17.940000000000001</c:v>
                </c:pt>
                <c:pt idx="21">
                  <c:v>-16.52</c:v>
                </c:pt>
                <c:pt idx="22">
                  <c:v>-14.8</c:v>
                </c:pt>
                <c:pt idx="23">
                  <c:v>-15.87</c:v>
                </c:pt>
                <c:pt idx="24">
                  <c:v>-15.91</c:v>
                </c:pt>
                <c:pt idx="25">
                  <c:v>-17.71</c:v>
                </c:pt>
                <c:pt idx="26">
                  <c:v>-18.47</c:v>
                </c:pt>
                <c:pt idx="27">
                  <c:v>-18.29</c:v>
                </c:pt>
                <c:pt idx="28">
                  <c:v>-18.64</c:v>
                </c:pt>
                <c:pt idx="29">
                  <c:v>-17.82</c:v>
                </c:pt>
                <c:pt idx="30">
                  <c:v>-16.43</c:v>
                </c:pt>
                <c:pt idx="31">
                  <c:v>-16.75</c:v>
                </c:pt>
                <c:pt idx="32">
                  <c:v>-15.44</c:v>
                </c:pt>
                <c:pt idx="33">
                  <c:v>-16.29</c:v>
                </c:pt>
                <c:pt idx="34">
                  <c:v>-18.670000000000002</c:v>
                </c:pt>
                <c:pt idx="35">
                  <c:v>-18.03</c:v>
                </c:pt>
                <c:pt idx="36">
                  <c:v>-19.5</c:v>
                </c:pt>
                <c:pt idx="37">
                  <c:v>-15.17</c:v>
                </c:pt>
                <c:pt idx="38">
                  <c:v>-15.18</c:v>
                </c:pt>
                <c:pt idx="39">
                  <c:v>-16.54</c:v>
                </c:pt>
                <c:pt idx="40">
                  <c:v>-15.7</c:v>
                </c:pt>
                <c:pt idx="41">
                  <c:v>-16.420000000000002</c:v>
                </c:pt>
                <c:pt idx="42">
                  <c:v>-19.13</c:v>
                </c:pt>
                <c:pt idx="43">
                  <c:v>-19.190000000000001</c:v>
                </c:pt>
                <c:pt idx="44">
                  <c:v>-17.02</c:v>
                </c:pt>
                <c:pt idx="45">
                  <c:v>-15.34</c:v>
                </c:pt>
                <c:pt idx="46">
                  <c:v>-16.09</c:v>
                </c:pt>
                <c:pt idx="47">
                  <c:v>-16.52</c:v>
                </c:pt>
                <c:pt idx="48">
                  <c:v>-17.5</c:v>
                </c:pt>
                <c:pt idx="49">
                  <c:v>-19.43</c:v>
                </c:pt>
                <c:pt idx="50">
                  <c:v>-14.63</c:v>
                </c:pt>
              </c:numCache>
            </c:numRef>
          </c:xVal>
          <c:yVal>
            <c:numRef>
              <c:f>'Raw Cat Data'!$H$55:$H$105</c:f>
              <c:numCache>
                <c:formatCode>General</c:formatCode>
                <c:ptCount val="51"/>
                <c:pt idx="0">
                  <c:v>7.26</c:v>
                </c:pt>
                <c:pt idx="1">
                  <c:v>7.08</c:v>
                </c:pt>
                <c:pt idx="2">
                  <c:v>6.05</c:v>
                </c:pt>
                <c:pt idx="3">
                  <c:v>7.74</c:v>
                </c:pt>
                <c:pt idx="4">
                  <c:v>6.19</c:v>
                </c:pt>
                <c:pt idx="5">
                  <c:v>6.68</c:v>
                </c:pt>
                <c:pt idx="6">
                  <c:v>5.95</c:v>
                </c:pt>
                <c:pt idx="7">
                  <c:v>6.71</c:v>
                </c:pt>
                <c:pt idx="8">
                  <c:v>6.13</c:v>
                </c:pt>
                <c:pt idx="9">
                  <c:v>7.12</c:v>
                </c:pt>
                <c:pt idx="10">
                  <c:v>6.89</c:v>
                </c:pt>
                <c:pt idx="11">
                  <c:v>5.61</c:v>
                </c:pt>
                <c:pt idx="12">
                  <c:v>6.44</c:v>
                </c:pt>
                <c:pt idx="13">
                  <c:v>6.25</c:v>
                </c:pt>
                <c:pt idx="14">
                  <c:v>7.11</c:v>
                </c:pt>
                <c:pt idx="15">
                  <c:v>6.98</c:v>
                </c:pt>
                <c:pt idx="16">
                  <c:v>6.84</c:v>
                </c:pt>
                <c:pt idx="17">
                  <c:v>7.09</c:v>
                </c:pt>
                <c:pt idx="18">
                  <c:v>6.56</c:v>
                </c:pt>
                <c:pt idx="19">
                  <c:v>7.39</c:v>
                </c:pt>
                <c:pt idx="20">
                  <c:v>6.54</c:v>
                </c:pt>
                <c:pt idx="21">
                  <c:v>6.03</c:v>
                </c:pt>
                <c:pt idx="22">
                  <c:v>5.69</c:v>
                </c:pt>
                <c:pt idx="23">
                  <c:v>5.75</c:v>
                </c:pt>
                <c:pt idx="24">
                  <c:v>6.74</c:v>
                </c:pt>
                <c:pt idx="25">
                  <c:v>8.94</c:v>
                </c:pt>
                <c:pt idx="26">
                  <c:v>7.91</c:v>
                </c:pt>
                <c:pt idx="27">
                  <c:v>6.18</c:v>
                </c:pt>
                <c:pt idx="28">
                  <c:v>6.72</c:v>
                </c:pt>
                <c:pt idx="29">
                  <c:v>7.13</c:v>
                </c:pt>
                <c:pt idx="30">
                  <c:v>6.2</c:v>
                </c:pt>
                <c:pt idx="31">
                  <c:v>6.15</c:v>
                </c:pt>
                <c:pt idx="32">
                  <c:v>6.48</c:v>
                </c:pt>
                <c:pt idx="33">
                  <c:v>6.52</c:v>
                </c:pt>
                <c:pt idx="34">
                  <c:v>7.27</c:v>
                </c:pt>
                <c:pt idx="35">
                  <c:v>7.01</c:v>
                </c:pt>
                <c:pt idx="36">
                  <c:v>5.23</c:v>
                </c:pt>
                <c:pt idx="37">
                  <c:v>6.12</c:v>
                </c:pt>
                <c:pt idx="38">
                  <c:v>6.75</c:v>
                </c:pt>
                <c:pt idx="39">
                  <c:v>6.4</c:v>
                </c:pt>
                <c:pt idx="40">
                  <c:v>6.07</c:v>
                </c:pt>
                <c:pt idx="41">
                  <c:v>7.14</c:v>
                </c:pt>
                <c:pt idx="42">
                  <c:v>6.14</c:v>
                </c:pt>
                <c:pt idx="43">
                  <c:v>6.19</c:v>
                </c:pt>
                <c:pt idx="44">
                  <c:v>7.69</c:v>
                </c:pt>
                <c:pt idx="45">
                  <c:v>6.67</c:v>
                </c:pt>
                <c:pt idx="46">
                  <c:v>8.0299999999999994</c:v>
                </c:pt>
                <c:pt idx="47">
                  <c:v>8.69</c:v>
                </c:pt>
                <c:pt idx="48">
                  <c:v>8.4600000000000009</c:v>
                </c:pt>
                <c:pt idx="49">
                  <c:v>5.27</c:v>
                </c:pt>
                <c:pt idx="50">
                  <c:v>6.41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71-D94B-A635-B7FA2E803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38752"/>
        <c:axId val="157132432"/>
      </c:scatterChart>
      <c:valAx>
        <c:axId val="120138752"/>
        <c:scaling>
          <c:orientation val="minMax"/>
          <c:max val="-14"/>
          <c:min val="-2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δ13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 (‰)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132432"/>
        <c:crosses val="autoZero"/>
        <c:crossBetween val="midCat"/>
        <c:minorUnit val="1"/>
      </c:valAx>
      <c:valAx>
        <c:axId val="157132432"/>
        <c:scaling>
          <c:orientation val="minMax"/>
          <c:max val="11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δ15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N (‰)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138752"/>
        <c:crossesAt val="-26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166666666666666"/>
          <c:y val="0.50071485855934672"/>
          <c:w val="0.34490573053368329"/>
          <c:h val="0.30181102362204726"/>
        </c:manualLayout>
      </c:layout>
      <c:overlay val="0"/>
      <c:spPr>
        <a:solidFill>
          <a:schemeClr val="bg1"/>
        </a:solidFill>
        <a:ln w="6350"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Stable isotope signatures classified by diet category</a:t>
            </a:r>
            <a:br>
              <a:rPr 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</a:br>
            <a:r>
              <a:rPr 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(from McDonald et al. 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High-C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A607"/>
              </a:solidFill>
              <a:ln w="9525">
                <a:noFill/>
              </a:ln>
              <a:effectLst/>
            </c:spPr>
          </c:marker>
          <c:xVal>
            <c:numRef>
              <c:f>'Fig. 4'!$B$3:$B$13</c:f>
              <c:numCache>
                <c:formatCode>0.00</c:formatCode>
                <c:ptCount val="11"/>
                <c:pt idx="0">
                  <c:v>-16.489999999999998</c:v>
                </c:pt>
                <c:pt idx="1">
                  <c:v>-15.86</c:v>
                </c:pt>
                <c:pt idx="2">
                  <c:v>-16.03</c:v>
                </c:pt>
                <c:pt idx="3">
                  <c:v>-15.32</c:v>
                </c:pt>
                <c:pt idx="4">
                  <c:v>-15.68</c:v>
                </c:pt>
                <c:pt idx="5">
                  <c:v>-15.86</c:v>
                </c:pt>
                <c:pt idx="6">
                  <c:v>-16.420000000000002</c:v>
                </c:pt>
                <c:pt idx="7">
                  <c:v>-17.12</c:v>
                </c:pt>
                <c:pt idx="8">
                  <c:v>-17.29</c:v>
                </c:pt>
                <c:pt idx="9">
                  <c:v>-17.8</c:v>
                </c:pt>
                <c:pt idx="10">
                  <c:v>-18.02</c:v>
                </c:pt>
              </c:numCache>
            </c:numRef>
          </c:xVal>
          <c:yVal>
            <c:numRef>
              <c:f>'Fig. 4'!$C$3:$C$13</c:f>
              <c:numCache>
                <c:formatCode>0.00</c:formatCode>
                <c:ptCount val="11"/>
                <c:pt idx="0">
                  <c:v>8.69</c:v>
                </c:pt>
                <c:pt idx="1">
                  <c:v>7.12</c:v>
                </c:pt>
                <c:pt idx="2">
                  <c:v>6.85</c:v>
                </c:pt>
                <c:pt idx="3">
                  <c:v>6.68</c:v>
                </c:pt>
                <c:pt idx="4">
                  <c:v>6.26</c:v>
                </c:pt>
                <c:pt idx="5">
                  <c:v>5.75</c:v>
                </c:pt>
                <c:pt idx="6">
                  <c:v>6.21</c:v>
                </c:pt>
                <c:pt idx="7">
                  <c:v>7.4</c:v>
                </c:pt>
                <c:pt idx="8">
                  <c:v>6.68</c:v>
                </c:pt>
                <c:pt idx="9">
                  <c:v>7.14</c:v>
                </c:pt>
                <c:pt idx="10">
                  <c:v>7.02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BE-B94A-A4B9-C721B025B475}"/>
            </c:ext>
          </c:extLst>
        </c:ser>
        <c:ser>
          <c:idx val="1"/>
          <c:order val="1"/>
          <c:tx>
            <c:v>Hunters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40FF"/>
              </a:solidFill>
              <a:ln w="9525">
                <a:noFill/>
              </a:ln>
              <a:effectLst/>
            </c:spPr>
          </c:marker>
          <c:xVal>
            <c:numRef>
              <c:f>'Fig. 4'!$D$3:$D$14</c:f>
              <c:numCache>
                <c:formatCode>0.00</c:formatCode>
                <c:ptCount val="12"/>
                <c:pt idx="0">
                  <c:v>-20.100000000000001</c:v>
                </c:pt>
                <c:pt idx="1">
                  <c:v>-19.829999999999998</c:v>
                </c:pt>
                <c:pt idx="2">
                  <c:v>-18.5</c:v>
                </c:pt>
                <c:pt idx="3">
                  <c:v>-17.920000000000002</c:v>
                </c:pt>
                <c:pt idx="4">
                  <c:v>-17.47</c:v>
                </c:pt>
                <c:pt idx="5">
                  <c:v>-16.52</c:v>
                </c:pt>
                <c:pt idx="6">
                  <c:v>-16.28</c:v>
                </c:pt>
                <c:pt idx="7">
                  <c:v>-15.9</c:v>
                </c:pt>
                <c:pt idx="8">
                  <c:v>-15.89</c:v>
                </c:pt>
                <c:pt idx="9">
                  <c:v>-15.17</c:v>
                </c:pt>
                <c:pt idx="10">
                  <c:v>-14.62</c:v>
                </c:pt>
                <c:pt idx="11">
                  <c:v>-14.79</c:v>
                </c:pt>
              </c:numCache>
            </c:numRef>
          </c:xVal>
          <c:yVal>
            <c:numRef>
              <c:f>'Fig. 4'!$E$3:$E$14</c:f>
              <c:numCache>
                <c:formatCode>0.00</c:formatCode>
                <c:ptCount val="12"/>
                <c:pt idx="0">
                  <c:v>6.13</c:v>
                </c:pt>
                <c:pt idx="1">
                  <c:v>6.2</c:v>
                </c:pt>
                <c:pt idx="2">
                  <c:v>6.72</c:v>
                </c:pt>
                <c:pt idx="3">
                  <c:v>6.55</c:v>
                </c:pt>
                <c:pt idx="4">
                  <c:v>8.4600000000000009</c:v>
                </c:pt>
                <c:pt idx="5">
                  <c:v>6.4</c:v>
                </c:pt>
                <c:pt idx="6">
                  <c:v>6.52</c:v>
                </c:pt>
                <c:pt idx="7">
                  <c:v>6.74</c:v>
                </c:pt>
                <c:pt idx="8">
                  <c:v>6.98</c:v>
                </c:pt>
                <c:pt idx="9">
                  <c:v>6.75</c:v>
                </c:pt>
                <c:pt idx="10">
                  <c:v>6.42</c:v>
                </c:pt>
                <c:pt idx="11">
                  <c:v>5.69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BE-B94A-A4B9-C721B025B475}"/>
            </c:ext>
          </c:extLst>
        </c:ser>
        <c:ser>
          <c:idx val="2"/>
          <c:order val="2"/>
          <c:tx>
            <c:v>Non-hunters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BB4F8F"/>
              </a:solidFill>
              <a:ln w="9525">
                <a:noFill/>
              </a:ln>
              <a:effectLst/>
            </c:spPr>
          </c:marker>
          <c:xVal>
            <c:numRef>
              <c:f>'Fig. 4'!$F$3:$F$9</c:f>
              <c:numCache>
                <c:formatCode>0.00</c:formatCode>
                <c:ptCount val="7"/>
                <c:pt idx="0">
                  <c:v>-16.510000000000002</c:v>
                </c:pt>
                <c:pt idx="1">
                  <c:v>-15.68</c:v>
                </c:pt>
                <c:pt idx="2">
                  <c:v>-15.16</c:v>
                </c:pt>
                <c:pt idx="3">
                  <c:v>-15.37</c:v>
                </c:pt>
                <c:pt idx="4">
                  <c:v>-15.56</c:v>
                </c:pt>
                <c:pt idx="5">
                  <c:v>-16.03</c:v>
                </c:pt>
                <c:pt idx="6">
                  <c:v>-15.13</c:v>
                </c:pt>
              </c:numCache>
            </c:numRef>
          </c:xVal>
          <c:yVal>
            <c:numRef>
              <c:f>'Fig. 4'!$G$3:$G$9</c:f>
              <c:numCache>
                <c:formatCode>0.00</c:formatCode>
                <c:ptCount val="7"/>
                <c:pt idx="0">
                  <c:v>6.01</c:v>
                </c:pt>
                <c:pt idx="1">
                  <c:v>6.06</c:v>
                </c:pt>
                <c:pt idx="2">
                  <c:v>6.1</c:v>
                </c:pt>
                <c:pt idx="3">
                  <c:v>6.42</c:v>
                </c:pt>
                <c:pt idx="4">
                  <c:v>7.06</c:v>
                </c:pt>
                <c:pt idx="5">
                  <c:v>7.1</c:v>
                </c:pt>
                <c:pt idx="6">
                  <c:v>7.73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BE-B94A-A4B9-C721B025B475}"/>
            </c:ext>
          </c:extLst>
        </c:ser>
        <c:ser>
          <c:idx val="3"/>
          <c:order val="3"/>
          <c:tx>
            <c:v>Uncertain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FF6261"/>
              </a:solidFill>
              <a:ln w="9525">
                <a:noFill/>
              </a:ln>
              <a:effectLst/>
            </c:spPr>
          </c:marker>
          <c:xVal>
            <c:numRef>
              <c:f>'Fig. 4'!$H$3:$H$20</c:f>
              <c:numCache>
                <c:formatCode>0.00</c:formatCode>
                <c:ptCount val="18"/>
                <c:pt idx="0">
                  <c:v>-19.78</c:v>
                </c:pt>
                <c:pt idx="1">
                  <c:v>-19.420000000000002</c:v>
                </c:pt>
                <c:pt idx="2">
                  <c:v>-19.489999999999998</c:v>
                </c:pt>
                <c:pt idx="3">
                  <c:v>-19.18</c:v>
                </c:pt>
                <c:pt idx="4">
                  <c:v>-19.12</c:v>
                </c:pt>
                <c:pt idx="5">
                  <c:v>-19.059999999999999</c:v>
                </c:pt>
                <c:pt idx="6">
                  <c:v>-18.27</c:v>
                </c:pt>
                <c:pt idx="7">
                  <c:v>-18.63</c:v>
                </c:pt>
                <c:pt idx="8">
                  <c:v>-18.649999999999999</c:v>
                </c:pt>
                <c:pt idx="9">
                  <c:v>-18.45</c:v>
                </c:pt>
                <c:pt idx="10">
                  <c:v>-17</c:v>
                </c:pt>
                <c:pt idx="11">
                  <c:v>-16.07</c:v>
                </c:pt>
                <c:pt idx="12">
                  <c:v>-16.48</c:v>
                </c:pt>
                <c:pt idx="13">
                  <c:v>-16.41</c:v>
                </c:pt>
                <c:pt idx="14">
                  <c:v>-16.22</c:v>
                </c:pt>
                <c:pt idx="15">
                  <c:v>-16.309999999999999</c:v>
                </c:pt>
                <c:pt idx="16">
                  <c:v>-16.73</c:v>
                </c:pt>
                <c:pt idx="17">
                  <c:v>-15.43</c:v>
                </c:pt>
              </c:numCache>
            </c:numRef>
          </c:xVal>
          <c:yVal>
            <c:numRef>
              <c:f>'Fig. 4'!$I$3:$I$20</c:f>
              <c:numCache>
                <c:formatCode>0.00</c:formatCode>
                <c:ptCount val="18"/>
                <c:pt idx="0">
                  <c:v>5.61</c:v>
                </c:pt>
                <c:pt idx="1">
                  <c:v>5.27</c:v>
                </c:pt>
                <c:pt idx="2">
                  <c:v>5.24</c:v>
                </c:pt>
                <c:pt idx="3">
                  <c:v>6.19</c:v>
                </c:pt>
                <c:pt idx="4">
                  <c:v>6.14</c:v>
                </c:pt>
                <c:pt idx="5">
                  <c:v>6.06</c:v>
                </c:pt>
                <c:pt idx="6">
                  <c:v>6.19</c:v>
                </c:pt>
                <c:pt idx="7">
                  <c:v>6.73</c:v>
                </c:pt>
                <c:pt idx="8">
                  <c:v>7.27</c:v>
                </c:pt>
                <c:pt idx="9">
                  <c:v>7.91</c:v>
                </c:pt>
                <c:pt idx="10">
                  <c:v>7.69</c:v>
                </c:pt>
                <c:pt idx="11">
                  <c:v>8.0299999999999994</c:v>
                </c:pt>
                <c:pt idx="12">
                  <c:v>7.09</c:v>
                </c:pt>
                <c:pt idx="13">
                  <c:v>7.15</c:v>
                </c:pt>
                <c:pt idx="14">
                  <c:v>6.9</c:v>
                </c:pt>
                <c:pt idx="15">
                  <c:v>6.56</c:v>
                </c:pt>
                <c:pt idx="16">
                  <c:v>6.15</c:v>
                </c:pt>
                <c:pt idx="17">
                  <c:v>6.49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BE-B94A-A4B9-C721B025B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036000"/>
        <c:axId val="550076016"/>
      </c:scatterChart>
      <c:valAx>
        <c:axId val="752036000"/>
        <c:scaling>
          <c:orientation val="minMax"/>
          <c:max val="-13"/>
          <c:min val="-2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δ13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 (‰)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0076016"/>
        <c:crosses val="autoZero"/>
        <c:crossBetween val="midCat"/>
        <c:majorUnit val="1"/>
        <c:minorUnit val="1"/>
      </c:valAx>
      <c:valAx>
        <c:axId val="550076016"/>
        <c:scaling>
          <c:orientation val="minMax"/>
          <c:max val="11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δ15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N (‰)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56381233595800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52036000"/>
        <c:crossesAt val="-2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bg1"/>
        </a:solidFill>
        <a:ln w="6350"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Stable isotope signatures (from Newsome et al. 2015)</a:t>
            </a:r>
          </a:p>
        </c:rich>
      </c:tx>
      <c:layout>
        <c:manualLayout>
          <c:xMode val="edge"/>
          <c:yMode val="edge"/>
          <c:x val="0.17938367150480736"/>
          <c:y val="2.69547976533054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74759405074365"/>
          <c:y val="0.12332456653890846"/>
          <c:w val="0.8196275153105862"/>
          <c:h val="0.69596297075828939"/>
        </c:manualLayout>
      </c:layout>
      <c:scatterChart>
        <c:scatterStyle val="lineMarker"/>
        <c:varyColors val="0"/>
        <c:ser>
          <c:idx val="1"/>
          <c:order val="0"/>
          <c:tx>
            <c:v>prey (from McDonald et al. 2020)</c:v>
          </c:tx>
          <c:spPr>
            <a:ln w="12700" cap="rnd">
              <a:solidFill>
                <a:srgbClr val="58508D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12700">
                <a:solidFill>
                  <a:srgbClr val="58508D"/>
                </a:solidFill>
              </a:ln>
              <a:effectLst/>
            </c:spPr>
          </c:marker>
          <c:xVal>
            <c:numRef>
              <c:f>'Fig. 1'!$AF$20:$AF$24</c:f>
              <c:numCache>
                <c:formatCode>0.00</c:formatCode>
                <c:ptCount val="5"/>
                <c:pt idx="0">
                  <c:v>-21.345076097499881</c:v>
                </c:pt>
                <c:pt idx="1">
                  <c:v>-17.194498370585226</c:v>
                </c:pt>
                <c:pt idx="2">
                  <c:v>-19.269787234042553</c:v>
                </c:pt>
                <c:pt idx="3">
                  <c:v>-19.269787234042553</c:v>
                </c:pt>
                <c:pt idx="4">
                  <c:v>-19.269787234042553</c:v>
                </c:pt>
              </c:numCache>
            </c:numRef>
          </c:xVal>
          <c:yVal>
            <c:numRef>
              <c:f>'Fig. 1'!$AG$20:$AG$24</c:f>
              <c:numCache>
                <c:formatCode>0.00</c:formatCode>
                <c:ptCount val="5"/>
                <c:pt idx="0">
                  <c:v>8.6821276595744692</c:v>
                </c:pt>
                <c:pt idx="1">
                  <c:v>8.6821276595744692</c:v>
                </c:pt>
                <c:pt idx="2">
                  <c:v>8.6821276595744692</c:v>
                </c:pt>
                <c:pt idx="3">
                  <c:v>6.9578219566140618</c:v>
                </c:pt>
                <c:pt idx="4">
                  <c:v>10.406433362534877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25-0A43-8AD9-5146C68A800B}"/>
            </c:ext>
          </c:extLst>
        </c:ser>
        <c:ser>
          <c:idx val="0"/>
          <c:order val="1"/>
          <c:tx>
            <c:v>mice (mean, SD)</c:v>
          </c:tx>
          <c:spPr>
            <a:ln w="12700" cap="rnd">
              <a:solidFill>
                <a:srgbClr val="FF40FF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12700">
                <a:solidFill>
                  <a:srgbClr val="FF40FF"/>
                </a:solidFill>
              </a:ln>
              <a:effectLst/>
            </c:spPr>
          </c:marker>
          <c:xVal>
            <c:numRef>
              <c:f>'Newsome et al. 2015'!$B$10:$B$14</c:f>
              <c:numCache>
                <c:formatCode>0.0</c:formatCode>
                <c:ptCount val="5"/>
                <c:pt idx="0">
                  <c:v>-23.39</c:v>
                </c:pt>
                <c:pt idx="1">
                  <c:v>-20.76</c:v>
                </c:pt>
                <c:pt idx="2">
                  <c:v>-22.12</c:v>
                </c:pt>
                <c:pt idx="3">
                  <c:v>-22.12</c:v>
                </c:pt>
                <c:pt idx="4">
                  <c:v>-22.12</c:v>
                </c:pt>
              </c:numCache>
            </c:numRef>
          </c:xVal>
          <c:yVal>
            <c:numRef>
              <c:f>'Newsome et al. 2015'!$C$10:$C$14</c:f>
              <c:numCache>
                <c:formatCode>0.0</c:formatCode>
                <c:ptCount val="5"/>
                <c:pt idx="0">
                  <c:v>8.2799999999999994</c:v>
                </c:pt>
                <c:pt idx="1">
                  <c:v>8.2799999999999994</c:v>
                </c:pt>
                <c:pt idx="2">
                  <c:v>8.2799999999999994</c:v>
                </c:pt>
                <c:pt idx="3">
                  <c:v>7.46</c:v>
                </c:pt>
                <c:pt idx="4">
                  <c:v>9.07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5-0A43-8AD9-5146C68A800B}"/>
            </c:ext>
          </c:extLst>
        </c:ser>
        <c:ser>
          <c:idx val="2"/>
          <c:order val="2"/>
          <c:tx>
            <c:v>voles (mean, SD)</c:v>
          </c:tx>
          <c:spPr>
            <a:ln w="12700" cap="rnd">
              <a:solidFill>
                <a:srgbClr val="FFA607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12700">
                <a:solidFill>
                  <a:srgbClr val="FFA607"/>
                </a:solidFill>
              </a:ln>
              <a:effectLst/>
            </c:spPr>
          </c:marker>
          <c:xVal>
            <c:numRef>
              <c:f>'Newsome et al. 2015'!$B$17:$B$21</c:f>
              <c:numCache>
                <c:formatCode>0.0</c:formatCode>
                <c:ptCount val="5"/>
                <c:pt idx="0">
                  <c:v>-25.92</c:v>
                </c:pt>
                <c:pt idx="1">
                  <c:v>-24.09</c:v>
                </c:pt>
                <c:pt idx="2">
                  <c:v>-25</c:v>
                </c:pt>
                <c:pt idx="3">
                  <c:v>-25</c:v>
                </c:pt>
                <c:pt idx="4">
                  <c:v>-25</c:v>
                </c:pt>
              </c:numCache>
            </c:numRef>
          </c:xVal>
          <c:yVal>
            <c:numRef>
              <c:f>'Newsome et al. 2015'!$C$17:$C$21</c:f>
              <c:numCache>
                <c:formatCode>0.0</c:formatCode>
                <c:ptCount val="5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7.46</c:v>
                </c:pt>
                <c:pt idx="4">
                  <c:v>9.49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25-0A43-8AD9-5146C68A800B}"/>
            </c:ext>
          </c:extLst>
        </c:ser>
        <c:ser>
          <c:idx val="3"/>
          <c:order val="3"/>
          <c:tx>
            <c:v>rabbits (mean, SD)</c:v>
          </c:tx>
          <c:spPr>
            <a:ln w="12700" cap="rnd">
              <a:solidFill>
                <a:srgbClr val="BB4F8F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12700">
                <a:solidFill>
                  <a:srgbClr val="BB4F8F"/>
                </a:solidFill>
              </a:ln>
              <a:effectLst/>
            </c:spPr>
          </c:marker>
          <c:xVal>
            <c:numRef>
              <c:f>'Newsome et al. 2015'!$B$24:$B$28</c:f>
              <c:numCache>
                <c:formatCode>0.0</c:formatCode>
                <c:ptCount val="5"/>
                <c:pt idx="0">
                  <c:v>-25.71</c:v>
                </c:pt>
                <c:pt idx="1">
                  <c:v>-23.46</c:v>
                </c:pt>
                <c:pt idx="2">
                  <c:v>-24.59</c:v>
                </c:pt>
                <c:pt idx="3">
                  <c:v>-24.59</c:v>
                </c:pt>
                <c:pt idx="4">
                  <c:v>-24.59</c:v>
                </c:pt>
              </c:numCache>
            </c:numRef>
          </c:xVal>
          <c:yVal>
            <c:numRef>
              <c:f>'Newsome et al. 2015'!$C$24:$C$28</c:f>
              <c:numCache>
                <c:formatCode>0.0</c:formatCode>
                <c:ptCount val="5"/>
                <c:pt idx="0">
                  <c:v>7.08</c:v>
                </c:pt>
                <c:pt idx="1">
                  <c:v>7.08</c:v>
                </c:pt>
                <c:pt idx="2">
                  <c:v>7.08</c:v>
                </c:pt>
                <c:pt idx="3">
                  <c:v>5.76</c:v>
                </c:pt>
                <c:pt idx="4">
                  <c:v>8.3699999999999992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25-0A43-8AD9-5146C68A800B}"/>
            </c:ext>
          </c:extLst>
        </c:ser>
        <c:ser>
          <c:idx val="4"/>
          <c:order val="4"/>
          <c:tx>
            <c:v>cats (from McDonald et al. 2020)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6350">
                <a:solidFill>
                  <a:srgbClr val="FFA607"/>
                </a:solidFill>
              </a:ln>
              <a:effectLst/>
            </c:spPr>
          </c:marker>
          <c:xVal>
            <c:numRef>
              <c:f>'Raw Cat Data'!$G$55:$G$105</c:f>
              <c:numCache>
                <c:formatCode>General</c:formatCode>
                <c:ptCount val="51"/>
                <c:pt idx="0">
                  <c:v>-16.690000000000001</c:v>
                </c:pt>
                <c:pt idx="1">
                  <c:v>-15.58</c:v>
                </c:pt>
                <c:pt idx="2">
                  <c:v>-19.07</c:v>
                </c:pt>
                <c:pt idx="3">
                  <c:v>-15.15</c:v>
                </c:pt>
                <c:pt idx="4">
                  <c:v>-19.850000000000001</c:v>
                </c:pt>
                <c:pt idx="5">
                  <c:v>-17.3</c:v>
                </c:pt>
                <c:pt idx="6">
                  <c:v>-14.92</c:v>
                </c:pt>
                <c:pt idx="7">
                  <c:v>-18.510000000000002</c:v>
                </c:pt>
                <c:pt idx="8">
                  <c:v>-20.11</c:v>
                </c:pt>
                <c:pt idx="9">
                  <c:v>-15.87</c:v>
                </c:pt>
                <c:pt idx="10">
                  <c:v>-16.23</c:v>
                </c:pt>
                <c:pt idx="11">
                  <c:v>-19.79</c:v>
                </c:pt>
                <c:pt idx="12">
                  <c:v>-15.38</c:v>
                </c:pt>
                <c:pt idx="13">
                  <c:v>-15.7</c:v>
                </c:pt>
                <c:pt idx="14">
                  <c:v>-16.04</c:v>
                </c:pt>
                <c:pt idx="15">
                  <c:v>-15.91</c:v>
                </c:pt>
                <c:pt idx="16">
                  <c:v>-16.04</c:v>
                </c:pt>
                <c:pt idx="17">
                  <c:v>-16.489999999999998</c:v>
                </c:pt>
                <c:pt idx="18">
                  <c:v>-16.329999999999998</c:v>
                </c:pt>
                <c:pt idx="19">
                  <c:v>-17.14</c:v>
                </c:pt>
                <c:pt idx="20">
                  <c:v>-17.940000000000001</c:v>
                </c:pt>
                <c:pt idx="21">
                  <c:v>-16.52</c:v>
                </c:pt>
                <c:pt idx="22">
                  <c:v>-14.8</c:v>
                </c:pt>
                <c:pt idx="23">
                  <c:v>-15.87</c:v>
                </c:pt>
                <c:pt idx="24">
                  <c:v>-15.91</c:v>
                </c:pt>
                <c:pt idx="25">
                  <c:v>-17.71</c:v>
                </c:pt>
                <c:pt idx="26">
                  <c:v>-18.47</c:v>
                </c:pt>
                <c:pt idx="27">
                  <c:v>-18.29</c:v>
                </c:pt>
                <c:pt idx="28">
                  <c:v>-18.64</c:v>
                </c:pt>
                <c:pt idx="29">
                  <c:v>-17.82</c:v>
                </c:pt>
                <c:pt idx="30">
                  <c:v>-16.43</c:v>
                </c:pt>
                <c:pt idx="31">
                  <c:v>-16.75</c:v>
                </c:pt>
                <c:pt idx="32">
                  <c:v>-15.44</c:v>
                </c:pt>
                <c:pt idx="33">
                  <c:v>-16.29</c:v>
                </c:pt>
                <c:pt idx="34">
                  <c:v>-18.670000000000002</c:v>
                </c:pt>
                <c:pt idx="35">
                  <c:v>-18.03</c:v>
                </c:pt>
                <c:pt idx="36">
                  <c:v>-19.5</c:v>
                </c:pt>
                <c:pt idx="37">
                  <c:v>-15.17</c:v>
                </c:pt>
                <c:pt idx="38">
                  <c:v>-15.18</c:v>
                </c:pt>
                <c:pt idx="39">
                  <c:v>-16.54</c:v>
                </c:pt>
                <c:pt idx="40">
                  <c:v>-15.7</c:v>
                </c:pt>
                <c:pt idx="41">
                  <c:v>-16.420000000000002</c:v>
                </c:pt>
                <c:pt idx="42">
                  <c:v>-19.13</c:v>
                </c:pt>
                <c:pt idx="43">
                  <c:v>-19.190000000000001</c:v>
                </c:pt>
                <c:pt idx="44">
                  <c:v>-17.02</c:v>
                </c:pt>
                <c:pt idx="45">
                  <c:v>-15.34</c:v>
                </c:pt>
                <c:pt idx="46">
                  <c:v>-16.09</c:v>
                </c:pt>
                <c:pt idx="47">
                  <c:v>-16.52</c:v>
                </c:pt>
                <c:pt idx="48">
                  <c:v>-17.5</c:v>
                </c:pt>
                <c:pt idx="49">
                  <c:v>-19.43</c:v>
                </c:pt>
                <c:pt idx="50">
                  <c:v>-14.63</c:v>
                </c:pt>
              </c:numCache>
            </c:numRef>
          </c:xVal>
          <c:yVal>
            <c:numRef>
              <c:f>'Raw Cat Data'!$H$55:$H$105</c:f>
              <c:numCache>
                <c:formatCode>General</c:formatCode>
                <c:ptCount val="51"/>
                <c:pt idx="0">
                  <c:v>7.26</c:v>
                </c:pt>
                <c:pt idx="1">
                  <c:v>7.08</c:v>
                </c:pt>
                <c:pt idx="2">
                  <c:v>6.05</c:v>
                </c:pt>
                <c:pt idx="3">
                  <c:v>7.74</c:v>
                </c:pt>
                <c:pt idx="4">
                  <c:v>6.19</c:v>
                </c:pt>
                <c:pt idx="5">
                  <c:v>6.68</c:v>
                </c:pt>
                <c:pt idx="6">
                  <c:v>5.95</c:v>
                </c:pt>
                <c:pt idx="7">
                  <c:v>6.71</c:v>
                </c:pt>
                <c:pt idx="8">
                  <c:v>6.13</c:v>
                </c:pt>
                <c:pt idx="9">
                  <c:v>7.12</c:v>
                </c:pt>
                <c:pt idx="10">
                  <c:v>6.89</c:v>
                </c:pt>
                <c:pt idx="11">
                  <c:v>5.61</c:v>
                </c:pt>
                <c:pt idx="12">
                  <c:v>6.44</c:v>
                </c:pt>
                <c:pt idx="13">
                  <c:v>6.25</c:v>
                </c:pt>
                <c:pt idx="14">
                  <c:v>7.11</c:v>
                </c:pt>
                <c:pt idx="15">
                  <c:v>6.98</c:v>
                </c:pt>
                <c:pt idx="16">
                  <c:v>6.84</c:v>
                </c:pt>
                <c:pt idx="17">
                  <c:v>7.09</c:v>
                </c:pt>
                <c:pt idx="18">
                  <c:v>6.56</c:v>
                </c:pt>
                <c:pt idx="19">
                  <c:v>7.39</c:v>
                </c:pt>
                <c:pt idx="20">
                  <c:v>6.54</c:v>
                </c:pt>
                <c:pt idx="21">
                  <c:v>6.03</c:v>
                </c:pt>
                <c:pt idx="22">
                  <c:v>5.69</c:v>
                </c:pt>
                <c:pt idx="23">
                  <c:v>5.75</c:v>
                </c:pt>
                <c:pt idx="24">
                  <c:v>6.74</c:v>
                </c:pt>
                <c:pt idx="25">
                  <c:v>8.94</c:v>
                </c:pt>
                <c:pt idx="26">
                  <c:v>7.91</c:v>
                </c:pt>
                <c:pt idx="27">
                  <c:v>6.18</c:v>
                </c:pt>
                <c:pt idx="28">
                  <c:v>6.72</c:v>
                </c:pt>
                <c:pt idx="29">
                  <c:v>7.13</c:v>
                </c:pt>
                <c:pt idx="30">
                  <c:v>6.2</c:v>
                </c:pt>
                <c:pt idx="31">
                  <c:v>6.15</c:v>
                </c:pt>
                <c:pt idx="32">
                  <c:v>6.48</c:v>
                </c:pt>
                <c:pt idx="33">
                  <c:v>6.52</c:v>
                </c:pt>
                <c:pt idx="34">
                  <c:v>7.27</c:v>
                </c:pt>
                <c:pt idx="35">
                  <c:v>7.01</c:v>
                </c:pt>
                <c:pt idx="36">
                  <c:v>5.23</c:v>
                </c:pt>
                <c:pt idx="37">
                  <c:v>6.12</c:v>
                </c:pt>
                <c:pt idx="38">
                  <c:v>6.75</c:v>
                </c:pt>
                <c:pt idx="39">
                  <c:v>6.4</c:v>
                </c:pt>
                <c:pt idx="40">
                  <c:v>6.07</c:v>
                </c:pt>
                <c:pt idx="41">
                  <c:v>7.14</c:v>
                </c:pt>
                <c:pt idx="42">
                  <c:v>6.14</c:v>
                </c:pt>
                <c:pt idx="43">
                  <c:v>6.19</c:v>
                </c:pt>
                <c:pt idx="44">
                  <c:v>7.69</c:v>
                </c:pt>
                <c:pt idx="45">
                  <c:v>6.67</c:v>
                </c:pt>
                <c:pt idx="46">
                  <c:v>8.0299999999999994</c:v>
                </c:pt>
                <c:pt idx="47">
                  <c:v>8.69</c:v>
                </c:pt>
                <c:pt idx="48">
                  <c:v>8.4600000000000009</c:v>
                </c:pt>
                <c:pt idx="49">
                  <c:v>5.27</c:v>
                </c:pt>
                <c:pt idx="50">
                  <c:v>6.41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25-0A43-8AD9-5146C68A800B}"/>
            </c:ext>
          </c:extLst>
        </c:ser>
        <c:ser>
          <c:idx val="5"/>
          <c:order val="5"/>
          <c:tx>
            <c:v>cats (Newsome et al. 2015)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xVal>
            <c:numRef>
              <c:f>'Newsome et al. 2015'!$D$3:$D$7</c:f>
              <c:numCache>
                <c:formatCode>General</c:formatCode>
                <c:ptCount val="5"/>
                <c:pt idx="0">
                  <c:v>-18.71</c:v>
                </c:pt>
                <c:pt idx="1">
                  <c:v>-14.87</c:v>
                </c:pt>
                <c:pt idx="2">
                  <c:v>-16.86</c:v>
                </c:pt>
                <c:pt idx="3">
                  <c:v>-16.86</c:v>
                </c:pt>
                <c:pt idx="4">
                  <c:v>-16.86</c:v>
                </c:pt>
              </c:numCache>
            </c:numRef>
          </c:xVal>
          <c:yVal>
            <c:numRef>
              <c:f>'Newsome et al. 2015'!$E$3:$E$7</c:f>
              <c:numCache>
                <c:formatCode>General</c:formatCode>
                <c:ptCount val="5"/>
                <c:pt idx="0">
                  <c:v>7.1999999999999993</c:v>
                </c:pt>
                <c:pt idx="1">
                  <c:v>7.1999999999999993</c:v>
                </c:pt>
                <c:pt idx="2">
                  <c:v>7.1999999999999993</c:v>
                </c:pt>
                <c:pt idx="3">
                  <c:v>6.3900000000000006</c:v>
                </c:pt>
                <c:pt idx="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25-0A43-8AD9-5146C68A8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38752"/>
        <c:axId val="157132432"/>
      </c:scatterChart>
      <c:valAx>
        <c:axId val="120138752"/>
        <c:scaling>
          <c:orientation val="minMax"/>
          <c:max val="-14"/>
          <c:min val="-2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δ13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 (‰)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132432"/>
        <c:crosses val="autoZero"/>
        <c:crossBetween val="midCat"/>
        <c:minorUnit val="1"/>
      </c:valAx>
      <c:valAx>
        <c:axId val="157132432"/>
        <c:scaling>
          <c:orientation val="minMax"/>
          <c:max val="10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δ15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N (‰)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138752"/>
        <c:crossesAt val="-26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738939795131254"/>
          <c:y val="0.68349377446176374"/>
          <c:w val="0.80890481448797191"/>
          <c:h val="0.13816692505500083"/>
        </c:manualLayout>
      </c:layout>
      <c:overlay val="0"/>
      <c:spPr>
        <a:solidFill>
          <a:schemeClr val="bg1"/>
        </a:solidFill>
        <a:ln w="6350"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Stable isotope signatures (without TDFs)</a:t>
            </a:r>
          </a:p>
        </c:rich>
      </c:tx>
      <c:layout>
        <c:manualLayout>
          <c:xMode val="edge"/>
          <c:yMode val="edge"/>
          <c:x val="0.26304209731913147"/>
          <c:y val="2.69546922702374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74759405074365"/>
          <c:y val="0.12332456653890846"/>
          <c:w val="0.8196275153105862"/>
          <c:h val="0.69596297075828939"/>
        </c:manualLayout>
      </c:layout>
      <c:scatterChart>
        <c:scatterStyle val="lineMarker"/>
        <c:varyColors val="0"/>
        <c:ser>
          <c:idx val="4"/>
          <c:order val="0"/>
          <c:tx>
            <c:v>cats (McDonald et al. 2020)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6350">
                <a:solidFill>
                  <a:srgbClr val="FFA607"/>
                </a:solidFill>
              </a:ln>
              <a:effectLst/>
            </c:spPr>
          </c:marker>
          <c:xVal>
            <c:numRef>
              <c:f>'Raw Cat Data'!$G$55:$G$105</c:f>
              <c:numCache>
                <c:formatCode>General</c:formatCode>
                <c:ptCount val="51"/>
                <c:pt idx="0">
                  <c:v>-16.690000000000001</c:v>
                </c:pt>
                <c:pt idx="1">
                  <c:v>-15.58</c:v>
                </c:pt>
                <c:pt idx="2">
                  <c:v>-19.07</c:v>
                </c:pt>
                <c:pt idx="3">
                  <c:v>-15.15</c:v>
                </c:pt>
                <c:pt idx="4">
                  <c:v>-19.850000000000001</c:v>
                </c:pt>
                <c:pt idx="5">
                  <c:v>-17.3</c:v>
                </c:pt>
                <c:pt idx="6">
                  <c:v>-14.92</c:v>
                </c:pt>
                <c:pt idx="7">
                  <c:v>-18.510000000000002</c:v>
                </c:pt>
                <c:pt idx="8">
                  <c:v>-20.11</c:v>
                </c:pt>
                <c:pt idx="9">
                  <c:v>-15.87</c:v>
                </c:pt>
                <c:pt idx="10">
                  <c:v>-16.23</c:v>
                </c:pt>
                <c:pt idx="11">
                  <c:v>-19.79</c:v>
                </c:pt>
                <c:pt idx="12">
                  <c:v>-15.38</c:v>
                </c:pt>
                <c:pt idx="13">
                  <c:v>-15.7</c:v>
                </c:pt>
                <c:pt idx="14">
                  <c:v>-16.04</c:v>
                </c:pt>
                <c:pt idx="15">
                  <c:v>-15.91</c:v>
                </c:pt>
                <c:pt idx="16">
                  <c:v>-16.04</c:v>
                </c:pt>
                <c:pt idx="17">
                  <c:v>-16.489999999999998</c:v>
                </c:pt>
                <c:pt idx="18">
                  <c:v>-16.329999999999998</c:v>
                </c:pt>
                <c:pt idx="19">
                  <c:v>-17.14</c:v>
                </c:pt>
                <c:pt idx="20">
                  <c:v>-17.940000000000001</c:v>
                </c:pt>
                <c:pt idx="21">
                  <c:v>-16.52</c:v>
                </c:pt>
                <c:pt idx="22">
                  <c:v>-14.8</c:v>
                </c:pt>
                <c:pt idx="23">
                  <c:v>-15.87</c:v>
                </c:pt>
                <c:pt idx="24">
                  <c:v>-15.91</c:v>
                </c:pt>
                <c:pt idx="25">
                  <c:v>-17.71</c:v>
                </c:pt>
                <c:pt idx="26">
                  <c:v>-18.47</c:v>
                </c:pt>
                <c:pt idx="27">
                  <c:v>-18.29</c:v>
                </c:pt>
                <c:pt idx="28">
                  <c:v>-18.64</c:v>
                </c:pt>
                <c:pt idx="29">
                  <c:v>-17.82</c:v>
                </c:pt>
                <c:pt idx="30">
                  <c:v>-16.43</c:v>
                </c:pt>
                <c:pt idx="31">
                  <c:v>-16.75</c:v>
                </c:pt>
                <c:pt idx="32">
                  <c:v>-15.44</c:v>
                </c:pt>
                <c:pt idx="33">
                  <c:v>-16.29</c:v>
                </c:pt>
                <c:pt idx="34">
                  <c:v>-18.670000000000002</c:v>
                </c:pt>
                <c:pt idx="35">
                  <c:v>-18.03</c:v>
                </c:pt>
                <c:pt idx="36">
                  <c:v>-19.5</c:v>
                </c:pt>
                <c:pt idx="37">
                  <c:v>-15.17</c:v>
                </c:pt>
                <c:pt idx="38">
                  <c:v>-15.18</c:v>
                </c:pt>
                <c:pt idx="39">
                  <c:v>-16.54</c:v>
                </c:pt>
                <c:pt idx="40">
                  <c:v>-15.7</c:v>
                </c:pt>
                <c:pt idx="41">
                  <c:v>-16.420000000000002</c:v>
                </c:pt>
                <c:pt idx="42">
                  <c:v>-19.13</c:v>
                </c:pt>
                <c:pt idx="43">
                  <c:v>-19.190000000000001</c:v>
                </c:pt>
                <c:pt idx="44">
                  <c:v>-17.02</c:v>
                </c:pt>
                <c:pt idx="45">
                  <c:v>-15.34</c:v>
                </c:pt>
                <c:pt idx="46">
                  <c:v>-16.09</c:v>
                </c:pt>
                <c:pt idx="47">
                  <c:v>-16.52</c:v>
                </c:pt>
                <c:pt idx="48">
                  <c:v>-17.5</c:v>
                </c:pt>
                <c:pt idx="49">
                  <c:v>-19.43</c:v>
                </c:pt>
                <c:pt idx="50">
                  <c:v>-14.63</c:v>
                </c:pt>
              </c:numCache>
            </c:numRef>
          </c:xVal>
          <c:yVal>
            <c:numRef>
              <c:f>'Raw Cat Data'!$H$55:$H$105</c:f>
              <c:numCache>
                <c:formatCode>General</c:formatCode>
                <c:ptCount val="51"/>
                <c:pt idx="0">
                  <c:v>7.26</c:v>
                </c:pt>
                <c:pt idx="1">
                  <c:v>7.08</c:v>
                </c:pt>
                <c:pt idx="2">
                  <c:v>6.05</c:v>
                </c:pt>
                <c:pt idx="3">
                  <c:v>7.74</c:v>
                </c:pt>
                <c:pt idx="4">
                  <c:v>6.19</c:v>
                </c:pt>
                <c:pt idx="5">
                  <c:v>6.68</c:v>
                </c:pt>
                <c:pt idx="6">
                  <c:v>5.95</c:v>
                </c:pt>
                <c:pt idx="7">
                  <c:v>6.71</c:v>
                </c:pt>
                <c:pt idx="8">
                  <c:v>6.13</c:v>
                </c:pt>
                <c:pt idx="9">
                  <c:v>7.12</c:v>
                </c:pt>
                <c:pt idx="10">
                  <c:v>6.89</c:v>
                </c:pt>
                <c:pt idx="11">
                  <c:v>5.61</c:v>
                </c:pt>
                <c:pt idx="12">
                  <c:v>6.44</c:v>
                </c:pt>
                <c:pt idx="13">
                  <c:v>6.25</c:v>
                </c:pt>
                <c:pt idx="14">
                  <c:v>7.11</c:v>
                </c:pt>
                <c:pt idx="15">
                  <c:v>6.98</c:v>
                </c:pt>
                <c:pt idx="16">
                  <c:v>6.84</c:v>
                </c:pt>
                <c:pt idx="17">
                  <c:v>7.09</c:v>
                </c:pt>
                <c:pt idx="18">
                  <c:v>6.56</c:v>
                </c:pt>
                <c:pt idx="19">
                  <c:v>7.39</c:v>
                </c:pt>
                <c:pt idx="20">
                  <c:v>6.54</c:v>
                </c:pt>
                <c:pt idx="21">
                  <c:v>6.03</c:v>
                </c:pt>
                <c:pt idx="22">
                  <c:v>5.69</c:v>
                </c:pt>
                <c:pt idx="23">
                  <c:v>5.75</c:v>
                </c:pt>
                <c:pt idx="24">
                  <c:v>6.74</c:v>
                </c:pt>
                <c:pt idx="25">
                  <c:v>8.94</c:v>
                </c:pt>
                <c:pt idx="26">
                  <c:v>7.91</c:v>
                </c:pt>
                <c:pt idx="27">
                  <c:v>6.18</c:v>
                </c:pt>
                <c:pt idx="28">
                  <c:v>6.72</c:v>
                </c:pt>
                <c:pt idx="29">
                  <c:v>7.13</c:v>
                </c:pt>
                <c:pt idx="30">
                  <c:v>6.2</c:v>
                </c:pt>
                <c:pt idx="31">
                  <c:v>6.15</c:v>
                </c:pt>
                <c:pt idx="32">
                  <c:v>6.48</c:v>
                </c:pt>
                <c:pt idx="33">
                  <c:v>6.52</c:v>
                </c:pt>
                <c:pt idx="34">
                  <c:v>7.27</c:v>
                </c:pt>
                <c:pt idx="35">
                  <c:v>7.01</c:v>
                </c:pt>
                <c:pt idx="36">
                  <c:v>5.23</c:v>
                </c:pt>
                <c:pt idx="37">
                  <c:v>6.12</c:v>
                </c:pt>
                <c:pt idx="38">
                  <c:v>6.75</c:v>
                </c:pt>
                <c:pt idx="39">
                  <c:v>6.4</c:v>
                </c:pt>
                <c:pt idx="40">
                  <c:v>6.07</c:v>
                </c:pt>
                <c:pt idx="41">
                  <c:v>7.14</c:v>
                </c:pt>
                <c:pt idx="42">
                  <c:v>6.14</c:v>
                </c:pt>
                <c:pt idx="43">
                  <c:v>6.19</c:v>
                </c:pt>
                <c:pt idx="44">
                  <c:v>7.69</c:v>
                </c:pt>
                <c:pt idx="45">
                  <c:v>6.67</c:v>
                </c:pt>
                <c:pt idx="46">
                  <c:v>8.0299999999999994</c:v>
                </c:pt>
                <c:pt idx="47">
                  <c:v>8.69</c:v>
                </c:pt>
                <c:pt idx="48">
                  <c:v>8.4600000000000009</c:v>
                </c:pt>
                <c:pt idx="49">
                  <c:v>5.27</c:v>
                </c:pt>
                <c:pt idx="50">
                  <c:v>6.41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17-984F-96AD-48BD9E41735E}"/>
            </c:ext>
          </c:extLst>
        </c:ser>
        <c:ser>
          <c:idx val="5"/>
          <c:order val="1"/>
          <c:tx>
            <c:v>cats (Newsome et al. 2015)</c:v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6350">
                <a:solidFill>
                  <a:schemeClr val="accent6"/>
                </a:solidFill>
              </a:ln>
              <a:effectLst/>
            </c:spPr>
          </c:marker>
          <c:xVal>
            <c:numRef>
              <c:f>'Newsome et al. 2015'!$D$3:$D$7</c:f>
              <c:numCache>
                <c:formatCode>General</c:formatCode>
                <c:ptCount val="5"/>
                <c:pt idx="0">
                  <c:v>-18.71</c:v>
                </c:pt>
                <c:pt idx="1">
                  <c:v>-14.87</c:v>
                </c:pt>
                <c:pt idx="2">
                  <c:v>-16.86</c:v>
                </c:pt>
                <c:pt idx="3">
                  <c:v>-16.86</c:v>
                </c:pt>
                <c:pt idx="4">
                  <c:v>-16.86</c:v>
                </c:pt>
              </c:numCache>
            </c:numRef>
          </c:xVal>
          <c:yVal>
            <c:numRef>
              <c:f>'Newsome et al. 2015'!$E$3:$E$7</c:f>
              <c:numCache>
                <c:formatCode>General</c:formatCode>
                <c:ptCount val="5"/>
                <c:pt idx="0">
                  <c:v>7.1999999999999993</c:v>
                </c:pt>
                <c:pt idx="1">
                  <c:v>7.1999999999999993</c:v>
                </c:pt>
                <c:pt idx="2">
                  <c:v>7.1999999999999993</c:v>
                </c:pt>
                <c:pt idx="3">
                  <c:v>6.3900000000000006</c:v>
                </c:pt>
                <c:pt idx="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17-984F-96AD-48BD9E41735E}"/>
            </c:ext>
          </c:extLst>
        </c:ser>
        <c:ser>
          <c:idx val="0"/>
          <c:order val="2"/>
          <c:tx>
            <c:v>Group 1 (Cove et al. 2018)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'Cove et al. 2018'!$H$6:$H$36</c:f>
              <c:numCache>
                <c:formatCode>General</c:formatCode>
                <c:ptCount val="31"/>
                <c:pt idx="0">
                  <c:v>-22.37</c:v>
                </c:pt>
                <c:pt idx="1">
                  <c:v>-22.23</c:v>
                </c:pt>
                <c:pt idx="2">
                  <c:v>-21.35</c:v>
                </c:pt>
                <c:pt idx="3">
                  <c:v>-18.97</c:v>
                </c:pt>
                <c:pt idx="4">
                  <c:v>-18.78</c:v>
                </c:pt>
                <c:pt idx="5">
                  <c:v>-18</c:v>
                </c:pt>
                <c:pt idx="6">
                  <c:v>-17.13</c:v>
                </c:pt>
                <c:pt idx="7">
                  <c:v>-16.93</c:v>
                </c:pt>
                <c:pt idx="8">
                  <c:v>-16.8</c:v>
                </c:pt>
                <c:pt idx="9">
                  <c:v>-16.41</c:v>
                </c:pt>
                <c:pt idx="10">
                  <c:v>-16.46</c:v>
                </c:pt>
                <c:pt idx="11">
                  <c:v>-16.55</c:v>
                </c:pt>
                <c:pt idx="12">
                  <c:v>-15.78</c:v>
                </c:pt>
                <c:pt idx="13">
                  <c:v>-16.13</c:v>
                </c:pt>
                <c:pt idx="14">
                  <c:v>-16.190000000000001</c:v>
                </c:pt>
                <c:pt idx="15">
                  <c:v>-16.05</c:v>
                </c:pt>
                <c:pt idx="16">
                  <c:v>-16.05</c:v>
                </c:pt>
                <c:pt idx="17">
                  <c:v>-16.52</c:v>
                </c:pt>
                <c:pt idx="18">
                  <c:v>-15.97</c:v>
                </c:pt>
                <c:pt idx="19">
                  <c:v>-16.02</c:v>
                </c:pt>
                <c:pt idx="20">
                  <c:v>-15.42</c:v>
                </c:pt>
                <c:pt idx="21">
                  <c:v>-15.42</c:v>
                </c:pt>
                <c:pt idx="22">
                  <c:v>-15.45</c:v>
                </c:pt>
                <c:pt idx="23">
                  <c:v>-15.25</c:v>
                </c:pt>
                <c:pt idx="24">
                  <c:v>-15.04</c:v>
                </c:pt>
                <c:pt idx="25">
                  <c:v>-14.43</c:v>
                </c:pt>
                <c:pt idx="26">
                  <c:v>-13.96</c:v>
                </c:pt>
                <c:pt idx="27">
                  <c:v>-13.99</c:v>
                </c:pt>
                <c:pt idx="28">
                  <c:v>-14.57</c:v>
                </c:pt>
                <c:pt idx="29">
                  <c:v>-14.98</c:v>
                </c:pt>
                <c:pt idx="30">
                  <c:v>-15.03</c:v>
                </c:pt>
              </c:numCache>
            </c:numRef>
          </c:xVal>
          <c:yVal>
            <c:numRef>
              <c:f>'Cove et al. 2018'!$I$6:$I$36</c:f>
              <c:numCache>
                <c:formatCode>General</c:formatCode>
                <c:ptCount val="31"/>
                <c:pt idx="0">
                  <c:v>6.51</c:v>
                </c:pt>
                <c:pt idx="1">
                  <c:v>5.24</c:v>
                </c:pt>
                <c:pt idx="2">
                  <c:v>6.75</c:v>
                </c:pt>
                <c:pt idx="3">
                  <c:v>7.11</c:v>
                </c:pt>
                <c:pt idx="4">
                  <c:v>9.08</c:v>
                </c:pt>
                <c:pt idx="5">
                  <c:v>7.69</c:v>
                </c:pt>
                <c:pt idx="6">
                  <c:v>8.27</c:v>
                </c:pt>
                <c:pt idx="7">
                  <c:v>8.27</c:v>
                </c:pt>
                <c:pt idx="8">
                  <c:v>8.27</c:v>
                </c:pt>
                <c:pt idx="9">
                  <c:v>7.17</c:v>
                </c:pt>
                <c:pt idx="10">
                  <c:v>6.74</c:v>
                </c:pt>
                <c:pt idx="11">
                  <c:v>6.74</c:v>
                </c:pt>
                <c:pt idx="12">
                  <c:v>6.59</c:v>
                </c:pt>
                <c:pt idx="13">
                  <c:v>6.56</c:v>
                </c:pt>
                <c:pt idx="14">
                  <c:v>6.5</c:v>
                </c:pt>
                <c:pt idx="15">
                  <c:v>6.39</c:v>
                </c:pt>
                <c:pt idx="16">
                  <c:v>6.3</c:v>
                </c:pt>
                <c:pt idx="17">
                  <c:v>6.04</c:v>
                </c:pt>
                <c:pt idx="18">
                  <c:v>5.46</c:v>
                </c:pt>
                <c:pt idx="19">
                  <c:v>5.84</c:v>
                </c:pt>
                <c:pt idx="20">
                  <c:v>5.75</c:v>
                </c:pt>
                <c:pt idx="21">
                  <c:v>6.01</c:v>
                </c:pt>
                <c:pt idx="22">
                  <c:v>6.39</c:v>
                </c:pt>
                <c:pt idx="23">
                  <c:v>6.39</c:v>
                </c:pt>
                <c:pt idx="24">
                  <c:v>7</c:v>
                </c:pt>
                <c:pt idx="25">
                  <c:v>6.65</c:v>
                </c:pt>
                <c:pt idx="26">
                  <c:v>6.34</c:v>
                </c:pt>
                <c:pt idx="27">
                  <c:v>6.28</c:v>
                </c:pt>
                <c:pt idx="28">
                  <c:v>5.64</c:v>
                </c:pt>
                <c:pt idx="29">
                  <c:v>5.87</c:v>
                </c:pt>
                <c:pt idx="30">
                  <c:v>6.07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17-984F-96AD-48BD9E41735E}"/>
            </c:ext>
          </c:extLst>
        </c:ser>
        <c:ser>
          <c:idx val="1"/>
          <c:order val="3"/>
          <c:tx>
            <c:v>Group 2 (Cove et al. 2018)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'Cove et al. 2018'!$K$6:$K$21</c:f>
              <c:numCache>
                <c:formatCode>General</c:formatCode>
                <c:ptCount val="16"/>
                <c:pt idx="0">
                  <c:v>-18.170000000000002</c:v>
                </c:pt>
                <c:pt idx="1">
                  <c:v>-18.059999999999999</c:v>
                </c:pt>
                <c:pt idx="2">
                  <c:v>-17.760000000000002</c:v>
                </c:pt>
                <c:pt idx="3">
                  <c:v>-17.78</c:v>
                </c:pt>
                <c:pt idx="4">
                  <c:v>-18.059999999999999</c:v>
                </c:pt>
                <c:pt idx="5">
                  <c:v>-16.93</c:v>
                </c:pt>
                <c:pt idx="6">
                  <c:v>-16.68</c:v>
                </c:pt>
                <c:pt idx="7">
                  <c:v>-16.02</c:v>
                </c:pt>
                <c:pt idx="8">
                  <c:v>-15.83</c:v>
                </c:pt>
                <c:pt idx="9">
                  <c:v>-15.39</c:v>
                </c:pt>
                <c:pt idx="10">
                  <c:v>-14.95</c:v>
                </c:pt>
                <c:pt idx="11">
                  <c:v>-15.09</c:v>
                </c:pt>
                <c:pt idx="12">
                  <c:v>-15.12</c:v>
                </c:pt>
                <c:pt idx="13">
                  <c:v>-15.17</c:v>
                </c:pt>
                <c:pt idx="14">
                  <c:v>-15.36</c:v>
                </c:pt>
                <c:pt idx="15">
                  <c:v>-15.39</c:v>
                </c:pt>
              </c:numCache>
            </c:numRef>
          </c:xVal>
          <c:yVal>
            <c:numRef>
              <c:f>'Cove et al. 2018'!$L$6:$L$21</c:f>
              <c:numCache>
                <c:formatCode>General</c:formatCode>
                <c:ptCount val="16"/>
                <c:pt idx="0">
                  <c:v>7.57</c:v>
                </c:pt>
                <c:pt idx="1">
                  <c:v>7.14</c:v>
                </c:pt>
                <c:pt idx="2">
                  <c:v>7.14</c:v>
                </c:pt>
                <c:pt idx="3">
                  <c:v>6.88</c:v>
                </c:pt>
                <c:pt idx="4">
                  <c:v>6.7</c:v>
                </c:pt>
                <c:pt idx="5">
                  <c:v>6.85</c:v>
                </c:pt>
                <c:pt idx="6">
                  <c:v>6.53</c:v>
                </c:pt>
                <c:pt idx="7">
                  <c:v>6.1</c:v>
                </c:pt>
                <c:pt idx="8">
                  <c:v>5.4</c:v>
                </c:pt>
                <c:pt idx="9">
                  <c:v>5.72</c:v>
                </c:pt>
                <c:pt idx="10">
                  <c:v>5.98</c:v>
                </c:pt>
                <c:pt idx="11">
                  <c:v>6.16</c:v>
                </c:pt>
                <c:pt idx="12">
                  <c:v>6.42</c:v>
                </c:pt>
                <c:pt idx="13">
                  <c:v>6.3</c:v>
                </c:pt>
                <c:pt idx="14">
                  <c:v>6.36</c:v>
                </c:pt>
                <c:pt idx="15">
                  <c:v>6.56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217-984F-96AD-48BD9E417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38752"/>
        <c:axId val="157132432"/>
      </c:scatterChart>
      <c:valAx>
        <c:axId val="120138752"/>
        <c:scaling>
          <c:orientation val="minMax"/>
          <c:max val="-14"/>
          <c:min val="-2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δ13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 (‰)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132432"/>
        <c:crosses val="autoZero"/>
        <c:crossBetween val="midCat"/>
        <c:minorUnit val="1"/>
      </c:valAx>
      <c:valAx>
        <c:axId val="157132432"/>
        <c:scaling>
          <c:orientation val="minMax"/>
          <c:max val="10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δ15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N (‰)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138752"/>
        <c:crossesAt val="-26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18678915135607"/>
          <c:y val="0.14235321667072731"/>
          <c:w val="0.37929483814523185"/>
          <c:h val="0.29800569364794433"/>
        </c:manualLayout>
      </c:layout>
      <c:overlay val="0"/>
      <c:spPr>
        <a:solidFill>
          <a:schemeClr val="bg1"/>
        </a:solidFill>
        <a:ln w="6350"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Stable isotope signatures (without TDFs)</a:t>
            </a:r>
          </a:p>
        </c:rich>
      </c:tx>
      <c:layout>
        <c:manualLayout>
          <c:xMode val="edge"/>
          <c:yMode val="edge"/>
          <c:x val="0.26304209731913147"/>
          <c:y val="2.69546922702374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74759405074365"/>
          <c:y val="0.12332456653890846"/>
          <c:w val="0.8196275153105862"/>
          <c:h val="0.69596297075828939"/>
        </c:manualLayout>
      </c:layout>
      <c:scatterChart>
        <c:scatterStyle val="lineMarker"/>
        <c:varyColors val="0"/>
        <c:ser>
          <c:idx val="4"/>
          <c:order val="0"/>
          <c:tx>
            <c:v>Herbivorous prey</c:v>
          </c:tx>
          <c:spPr>
            <a:ln w="6350" cap="rnd">
              <a:solidFill>
                <a:srgbClr val="FFA607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6350">
                <a:solidFill>
                  <a:srgbClr val="FFA607"/>
                </a:solidFill>
              </a:ln>
              <a:effectLst/>
            </c:spPr>
          </c:marker>
          <c:xVal>
            <c:numRef>
              <c:f>'Cove et al. 2018'!$O$6:$O$10</c:f>
              <c:numCache>
                <c:formatCode>General</c:formatCode>
                <c:ptCount val="5"/>
                <c:pt idx="0">
                  <c:v>-24.89</c:v>
                </c:pt>
                <c:pt idx="1">
                  <c:v>-18.73</c:v>
                </c:pt>
                <c:pt idx="2">
                  <c:v>-21.82</c:v>
                </c:pt>
                <c:pt idx="3">
                  <c:v>-21.82</c:v>
                </c:pt>
                <c:pt idx="4">
                  <c:v>-21.82</c:v>
                </c:pt>
              </c:numCache>
            </c:numRef>
          </c:xVal>
          <c:yVal>
            <c:numRef>
              <c:f>'Cove et al. 2018'!$P$6:$P$10</c:f>
              <c:numCache>
                <c:formatCode>General</c:formatCode>
                <c:ptCount val="5"/>
                <c:pt idx="0">
                  <c:v>7.26</c:v>
                </c:pt>
                <c:pt idx="1">
                  <c:v>7.26</c:v>
                </c:pt>
                <c:pt idx="2">
                  <c:v>7.26</c:v>
                </c:pt>
                <c:pt idx="3">
                  <c:v>5.09</c:v>
                </c:pt>
                <c:pt idx="4">
                  <c:v>9.44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A-4943-A478-38E56DD0D12E}"/>
            </c:ext>
          </c:extLst>
        </c:ser>
        <c:ser>
          <c:idx val="5"/>
          <c:order val="1"/>
          <c:tx>
            <c:v>Carn/omni prey</c:v>
          </c:tx>
          <c:spPr>
            <a:ln w="6350" cap="rnd">
              <a:solidFill>
                <a:srgbClr val="FF6261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6350">
                <a:solidFill>
                  <a:srgbClr val="FF6261"/>
                </a:solidFill>
              </a:ln>
              <a:effectLst/>
            </c:spPr>
          </c:marker>
          <c:xVal>
            <c:numRef>
              <c:f>'Cove et al. 2018'!$O$13:$O$17</c:f>
              <c:numCache>
                <c:formatCode>General</c:formatCode>
                <c:ptCount val="5"/>
                <c:pt idx="0">
                  <c:v>-25.08</c:v>
                </c:pt>
                <c:pt idx="1">
                  <c:v>-16.5</c:v>
                </c:pt>
                <c:pt idx="2">
                  <c:v>-20.79</c:v>
                </c:pt>
                <c:pt idx="3">
                  <c:v>-20.79</c:v>
                </c:pt>
                <c:pt idx="4">
                  <c:v>-20.79</c:v>
                </c:pt>
              </c:numCache>
            </c:numRef>
          </c:xVal>
          <c:yVal>
            <c:numRef>
              <c:f>'Cove et al. 2018'!$P$13:$P$17</c:f>
              <c:numCache>
                <c:formatCode>General</c:formatCode>
                <c:ptCount val="5"/>
                <c:pt idx="0">
                  <c:v>10.85</c:v>
                </c:pt>
                <c:pt idx="1">
                  <c:v>10.85</c:v>
                </c:pt>
                <c:pt idx="2">
                  <c:v>10.85</c:v>
                </c:pt>
                <c:pt idx="3">
                  <c:v>7.35</c:v>
                </c:pt>
                <c:pt idx="4">
                  <c:v>14.35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AA-4943-A478-38E56DD0D12E}"/>
            </c:ext>
          </c:extLst>
        </c:ser>
        <c:ser>
          <c:idx val="2"/>
          <c:order val="2"/>
          <c:tx>
            <c:v>Human foods</c:v>
          </c:tx>
          <c:spPr>
            <a:ln w="6350" cap="rnd">
              <a:solidFill>
                <a:srgbClr val="FF40FF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6350">
                <a:solidFill>
                  <a:srgbClr val="FF40FF"/>
                </a:solidFill>
              </a:ln>
              <a:effectLst/>
            </c:spPr>
          </c:marker>
          <c:xVal>
            <c:numRef>
              <c:f>'Cove et al. 2018'!$O$20:$O$24</c:f>
              <c:numCache>
                <c:formatCode>General</c:formatCode>
                <c:ptCount val="5"/>
                <c:pt idx="0">
                  <c:v>-18.309999999999999</c:v>
                </c:pt>
                <c:pt idx="1">
                  <c:v>-13.52</c:v>
                </c:pt>
                <c:pt idx="2">
                  <c:v>-15.92</c:v>
                </c:pt>
                <c:pt idx="3">
                  <c:v>-15.92</c:v>
                </c:pt>
                <c:pt idx="4">
                  <c:v>-15.92</c:v>
                </c:pt>
              </c:numCache>
            </c:numRef>
          </c:xVal>
          <c:yVal>
            <c:numRef>
              <c:f>'Cove et al. 2018'!$P$20:$P$24</c:f>
              <c:numCache>
                <c:formatCode>General</c:formatCode>
                <c:ptCount val="5"/>
                <c:pt idx="0">
                  <c:v>8.35</c:v>
                </c:pt>
                <c:pt idx="1">
                  <c:v>8.35</c:v>
                </c:pt>
                <c:pt idx="2">
                  <c:v>8.35</c:v>
                </c:pt>
                <c:pt idx="3">
                  <c:v>5.21</c:v>
                </c:pt>
                <c:pt idx="4">
                  <c:v>11.47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AA-4943-A478-38E56DD0D12E}"/>
            </c:ext>
          </c:extLst>
        </c:ser>
        <c:ser>
          <c:idx val="0"/>
          <c:order val="3"/>
          <c:tx>
            <c:v>Group 1 (Cove et al. 2018)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'Cove et al. 2018'!$H$6:$H$36</c:f>
              <c:numCache>
                <c:formatCode>General</c:formatCode>
                <c:ptCount val="31"/>
                <c:pt idx="0">
                  <c:v>-22.37</c:v>
                </c:pt>
                <c:pt idx="1">
                  <c:v>-22.23</c:v>
                </c:pt>
                <c:pt idx="2">
                  <c:v>-21.35</c:v>
                </c:pt>
                <c:pt idx="3">
                  <c:v>-18.97</c:v>
                </c:pt>
                <c:pt idx="4">
                  <c:v>-18.78</c:v>
                </c:pt>
                <c:pt idx="5">
                  <c:v>-18</c:v>
                </c:pt>
                <c:pt idx="6">
                  <c:v>-17.13</c:v>
                </c:pt>
                <c:pt idx="7">
                  <c:v>-16.93</c:v>
                </c:pt>
                <c:pt idx="8">
                  <c:v>-16.8</c:v>
                </c:pt>
                <c:pt idx="9">
                  <c:v>-16.41</c:v>
                </c:pt>
                <c:pt idx="10">
                  <c:v>-16.46</c:v>
                </c:pt>
                <c:pt idx="11">
                  <c:v>-16.55</c:v>
                </c:pt>
                <c:pt idx="12">
                  <c:v>-15.78</c:v>
                </c:pt>
                <c:pt idx="13">
                  <c:v>-16.13</c:v>
                </c:pt>
                <c:pt idx="14">
                  <c:v>-16.190000000000001</c:v>
                </c:pt>
                <c:pt idx="15">
                  <c:v>-16.05</c:v>
                </c:pt>
                <c:pt idx="16">
                  <c:v>-16.05</c:v>
                </c:pt>
                <c:pt idx="17">
                  <c:v>-16.52</c:v>
                </c:pt>
                <c:pt idx="18">
                  <c:v>-15.97</c:v>
                </c:pt>
                <c:pt idx="19">
                  <c:v>-16.02</c:v>
                </c:pt>
                <c:pt idx="20">
                  <c:v>-15.42</c:v>
                </c:pt>
                <c:pt idx="21">
                  <c:v>-15.42</c:v>
                </c:pt>
                <c:pt idx="22">
                  <c:v>-15.45</c:v>
                </c:pt>
                <c:pt idx="23">
                  <c:v>-15.25</c:v>
                </c:pt>
                <c:pt idx="24">
                  <c:v>-15.04</c:v>
                </c:pt>
                <c:pt idx="25">
                  <c:v>-14.43</c:v>
                </c:pt>
                <c:pt idx="26">
                  <c:v>-13.96</c:v>
                </c:pt>
                <c:pt idx="27">
                  <c:v>-13.99</c:v>
                </c:pt>
                <c:pt idx="28">
                  <c:v>-14.57</c:v>
                </c:pt>
                <c:pt idx="29">
                  <c:v>-14.98</c:v>
                </c:pt>
                <c:pt idx="30">
                  <c:v>-15.03</c:v>
                </c:pt>
              </c:numCache>
            </c:numRef>
          </c:xVal>
          <c:yVal>
            <c:numRef>
              <c:f>'Cove et al. 2018'!$I$6:$I$36</c:f>
              <c:numCache>
                <c:formatCode>General</c:formatCode>
                <c:ptCount val="31"/>
                <c:pt idx="0">
                  <c:v>6.51</c:v>
                </c:pt>
                <c:pt idx="1">
                  <c:v>5.24</c:v>
                </c:pt>
                <c:pt idx="2">
                  <c:v>6.75</c:v>
                </c:pt>
                <c:pt idx="3">
                  <c:v>7.11</c:v>
                </c:pt>
                <c:pt idx="4">
                  <c:v>9.08</c:v>
                </c:pt>
                <c:pt idx="5">
                  <c:v>7.69</c:v>
                </c:pt>
                <c:pt idx="6">
                  <c:v>8.27</c:v>
                </c:pt>
                <c:pt idx="7">
                  <c:v>8.27</c:v>
                </c:pt>
                <c:pt idx="8">
                  <c:v>8.27</c:v>
                </c:pt>
                <c:pt idx="9">
                  <c:v>7.17</c:v>
                </c:pt>
                <c:pt idx="10">
                  <c:v>6.74</c:v>
                </c:pt>
                <c:pt idx="11">
                  <c:v>6.74</c:v>
                </c:pt>
                <c:pt idx="12">
                  <c:v>6.59</c:v>
                </c:pt>
                <c:pt idx="13">
                  <c:v>6.56</c:v>
                </c:pt>
                <c:pt idx="14">
                  <c:v>6.5</c:v>
                </c:pt>
                <c:pt idx="15">
                  <c:v>6.39</c:v>
                </c:pt>
                <c:pt idx="16">
                  <c:v>6.3</c:v>
                </c:pt>
                <c:pt idx="17">
                  <c:v>6.04</c:v>
                </c:pt>
                <c:pt idx="18">
                  <c:v>5.46</c:v>
                </c:pt>
                <c:pt idx="19">
                  <c:v>5.84</c:v>
                </c:pt>
                <c:pt idx="20">
                  <c:v>5.75</c:v>
                </c:pt>
                <c:pt idx="21">
                  <c:v>6.01</c:v>
                </c:pt>
                <c:pt idx="22">
                  <c:v>6.39</c:v>
                </c:pt>
                <c:pt idx="23">
                  <c:v>6.39</c:v>
                </c:pt>
                <c:pt idx="24">
                  <c:v>7</c:v>
                </c:pt>
                <c:pt idx="25">
                  <c:v>6.65</c:v>
                </c:pt>
                <c:pt idx="26">
                  <c:v>6.34</c:v>
                </c:pt>
                <c:pt idx="27">
                  <c:v>6.28</c:v>
                </c:pt>
                <c:pt idx="28">
                  <c:v>5.64</c:v>
                </c:pt>
                <c:pt idx="29">
                  <c:v>5.87</c:v>
                </c:pt>
                <c:pt idx="30">
                  <c:v>6.07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AA-4943-A478-38E56DD0D12E}"/>
            </c:ext>
          </c:extLst>
        </c:ser>
        <c:ser>
          <c:idx val="1"/>
          <c:order val="4"/>
          <c:tx>
            <c:v>Group 2 (Cove et al. 2018)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'Cove et al. 2018'!$K$6:$K$21</c:f>
              <c:numCache>
                <c:formatCode>General</c:formatCode>
                <c:ptCount val="16"/>
                <c:pt idx="0">
                  <c:v>-18.170000000000002</c:v>
                </c:pt>
                <c:pt idx="1">
                  <c:v>-18.059999999999999</c:v>
                </c:pt>
                <c:pt idx="2">
                  <c:v>-17.760000000000002</c:v>
                </c:pt>
                <c:pt idx="3">
                  <c:v>-17.78</c:v>
                </c:pt>
                <c:pt idx="4">
                  <c:v>-18.059999999999999</c:v>
                </c:pt>
                <c:pt idx="5">
                  <c:v>-16.93</c:v>
                </c:pt>
                <c:pt idx="6">
                  <c:v>-16.68</c:v>
                </c:pt>
                <c:pt idx="7">
                  <c:v>-16.02</c:v>
                </c:pt>
                <c:pt idx="8">
                  <c:v>-15.83</c:v>
                </c:pt>
                <c:pt idx="9">
                  <c:v>-15.39</c:v>
                </c:pt>
                <c:pt idx="10">
                  <c:v>-14.95</c:v>
                </c:pt>
                <c:pt idx="11">
                  <c:v>-15.09</c:v>
                </c:pt>
                <c:pt idx="12">
                  <c:v>-15.12</c:v>
                </c:pt>
                <c:pt idx="13">
                  <c:v>-15.17</c:v>
                </c:pt>
                <c:pt idx="14">
                  <c:v>-15.36</c:v>
                </c:pt>
                <c:pt idx="15">
                  <c:v>-15.39</c:v>
                </c:pt>
              </c:numCache>
            </c:numRef>
          </c:xVal>
          <c:yVal>
            <c:numRef>
              <c:f>'Cove et al. 2018'!$L$6:$L$21</c:f>
              <c:numCache>
                <c:formatCode>General</c:formatCode>
                <c:ptCount val="16"/>
                <c:pt idx="0">
                  <c:v>7.57</c:v>
                </c:pt>
                <c:pt idx="1">
                  <c:v>7.14</c:v>
                </c:pt>
                <c:pt idx="2">
                  <c:v>7.14</c:v>
                </c:pt>
                <c:pt idx="3">
                  <c:v>6.88</c:v>
                </c:pt>
                <c:pt idx="4">
                  <c:v>6.7</c:v>
                </c:pt>
                <c:pt idx="5">
                  <c:v>6.85</c:v>
                </c:pt>
                <c:pt idx="6">
                  <c:v>6.53</c:v>
                </c:pt>
                <c:pt idx="7">
                  <c:v>6.1</c:v>
                </c:pt>
                <c:pt idx="8">
                  <c:v>5.4</c:v>
                </c:pt>
                <c:pt idx="9">
                  <c:v>5.72</c:v>
                </c:pt>
                <c:pt idx="10">
                  <c:v>5.98</c:v>
                </c:pt>
                <c:pt idx="11">
                  <c:v>6.16</c:v>
                </c:pt>
                <c:pt idx="12">
                  <c:v>6.42</c:v>
                </c:pt>
                <c:pt idx="13">
                  <c:v>6.3</c:v>
                </c:pt>
                <c:pt idx="14">
                  <c:v>6.36</c:v>
                </c:pt>
                <c:pt idx="15">
                  <c:v>6.56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AA-4943-A478-38E56DD0D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38752"/>
        <c:axId val="157132432"/>
      </c:scatterChart>
      <c:valAx>
        <c:axId val="120138752"/>
        <c:scaling>
          <c:orientation val="minMax"/>
          <c:max val="-12"/>
          <c:min val="-2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δ13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 (‰)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132432"/>
        <c:crosses val="autoZero"/>
        <c:crossBetween val="midCat"/>
        <c:minorUnit val="1"/>
      </c:valAx>
      <c:valAx>
        <c:axId val="157132432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δ15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N (‰)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138752"/>
        <c:crossesAt val="-26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750050471250116"/>
          <c:y val="9.87675326044926E-2"/>
          <c:w val="0.81118501176278934"/>
          <c:h val="0.14435719470890987"/>
        </c:manualLayout>
      </c:layout>
      <c:overlay val="0"/>
      <c:spPr>
        <a:solidFill>
          <a:schemeClr val="bg1"/>
        </a:solidFill>
        <a:ln w="6350"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l-GR" sz="10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δ</a:t>
            </a:r>
            <a:r>
              <a:rPr lang="en-US" sz="10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15N vs. unit price (wet and dry combined)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'Raw Food Data'!$H$2:$H$125</c:f>
              <c:numCache>
                <c:formatCode>"$"#,##0.00</c:formatCode>
                <c:ptCount val="124"/>
                <c:pt idx="0">
                  <c:v>2.2574193548387096</c:v>
                </c:pt>
                <c:pt idx="1">
                  <c:v>1.40625</c:v>
                </c:pt>
                <c:pt idx="2">
                  <c:v>0.56187500000000001</c:v>
                </c:pt>
                <c:pt idx="3">
                  <c:v>0.56187500000000001</c:v>
                </c:pt>
                <c:pt idx="4">
                  <c:v>1.8557142857142856</c:v>
                </c:pt>
                <c:pt idx="5">
                  <c:v>2.3326666666666669</c:v>
                </c:pt>
                <c:pt idx="6">
                  <c:v>2.367</c:v>
                </c:pt>
                <c:pt idx="7">
                  <c:v>11.2675</c:v>
                </c:pt>
                <c:pt idx="8">
                  <c:v>11.2675</c:v>
                </c:pt>
                <c:pt idx="9">
                  <c:v>2.3326666666666669</c:v>
                </c:pt>
                <c:pt idx="10">
                  <c:v>0.73624999999999996</c:v>
                </c:pt>
                <c:pt idx="11">
                  <c:v>0.73624999999999996</c:v>
                </c:pt>
                <c:pt idx="12">
                  <c:v>0.73624999999999996</c:v>
                </c:pt>
                <c:pt idx="13">
                  <c:v>2.2574193548387096</c:v>
                </c:pt>
                <c:pt idx="14">
                  <c:v>2.2574193548387096</c:v>
                </c:pt>
                <c:pt idx="15">
                  <c:v>2.2574193548387096</c:v>
                </c:pt>
                <c:pt idx="16">
                  <c:v>1.40625</c:v>
                </c:pt>
                <c:pt idx="17">
                  <c:v>1.9844444444444445</c:v>
                </c:pt>
                <c:pt idx="18">
                  <c:v>0.71812500000000001</c:v>
                </c:pt>
                <c:pt idx="19">
                  <c:v>0.71812500000000001</c:v>
                </c:pt>
                <c:pt idx="20">
                  <c:v>0.71812500000000001</c:v>
                </c:pt>
                <c:pt idx="21">
                  <c:v>2.6989999999999998</c:v>
                </c:pt>
                <c:pt idx="22">
                  <c:v>1.5181249999999999</c:v>
                </c:pt>
                <c:pt idx="23">
                  <c:v>0.74937500000000001</c:v>
                </c:pt>
                <c:pt idx="24">
                  <c:v>2.3112499999999998</c:v>
                </c:pt>
                <c:pt idx="25">
                  <c:v>2.3112499999999998</c:v>
                </c:pt>
                <c:pt idx="26">
                  <c:v>0.65874999999999995</c:v>
                </c:pt>
                <c:pt idx="27">
                  <c:v>2.3112499999999998</c:v>
                </c:pt>
                <c:pt idx="28">
                  <c:v>2.0659999999999998</c:v>
                </c:pt>
                <c:pt idx="29">
                  <c:v>2.0659999999999998</c:v>
                </c:pt>
                <c:pt idx="30">
                  <c:v>3.8966666666666665</c:v>
                </c:pt>
                <c:pt idx="31">
                  <c:v>3.8966666666666665</c:v>
                </c:pt>
                <c:pt idx="32">
                  <c:v>2.5566666666666666</c:v>
                </c:pt>
                <c:pt idx="33">
                  <c:v>2.5566666666666666</c:v>
                </c:pt>
                <c:pt idx="34">
                  <c:v>2.1326666666666667</c:v>
                </c:pt>
                <c:pt idx="35">
                  <c:v>2.1326666666666667</c:v>
                </c:pt>
                <c:pt idx="36">
                  <c:v>2.3993333333333333</c:v>
                </c:pt>
                <c:pt idx="37">
                  <c:v>2.3993333333333333</c:v>
                </c:pt>
                <c:pt idx="38">
                  <c:v>2.3993333333333333</c:v>
                </c:pt>
                <c:pt idx="39">
                  <c:v>3.15</c:v>
                </c:pt>
                <c:pt idx="40">
                  <c:v>3.15</c:v>
                </c:pt>
                <c:pt idx="41">
                  <c:v>2.5154838709677421</c:v>
                </c:pt>
                <c:pt idx="42">
                  <c:v>1.4356249999999999</c:v>
                </c:pt>
                <c:pt idx="43">
                  <c:v>1.40625</c:v>
                </c:pt>
                <c:pt idx="44">
                  <c:v>1.2</c:v>
                </c:pt>
                <c:pt idx="45">
                  <c:v>0.71812500000000001</c:v>
                </c:pt>
                <c:pt idx="46">
                  <c:v>1.5306249999999999</c:v>
                </c:pt>
                <c:pt idx="47">
                  <c:v>2.367</c:v>
                </c:pt>
                <c:pt idx="48">
                  <c:v>2.1326666666666667</c:v>
                </c:pt>
                <c:pt idx="49">
                  <c:v>2.931111111111111</c:v>
                </c:pt>
                <c:pt idx="50">
                  <c:v>2.931111111111111</c:v>
                </c:pt>
                <c:pt idx="51">
                  <c:v>2.931111111111111</c:v>
                </c:pt>
                <c:pt idx="52">
                  <c:v>2.931111111111111</c:v>
                </c:pt>
                <c:pt idx="53">
                  <c:v>2.931111111111111</c:v>
                </c:pt>
                <c:pt idx="54">
                  <c:v>2.931111111111111</c:v>
                </c:pt>
                <c:pt idx="55">
                  <c:v>1.3672727272727272</c:v>
                </c:pt>
                <c:pt idx="56">
                  <c:v>1.3672727272727272</c:v>
                </c:pt>
                <c:pt idx="57">
                  <c:v>1.3672727272727272</c:v>
                </c:pt>
                <c:pt idx="58">
                  <c:v>1.3672727272727272</c:v>
                </c:pt>
                <c:pt idx="59">
                  <c:v>1.3672727272727272</c:v>
                </c:pt>
                <c:pt idx="60">
                  <c:v>1.3672727272727272</c:v>
                </c:pt>
                <c:pt idx="61">
                  <c:v>1.3672727272727272</c:v>
                </c:pt>
                <c:pt idx="62">
                  <c:v>1.3672727272727272</c:v>
                </c:pt>
                <c:pt idx="63">
                  <c:v>1.3672727272727272</c:v>
                </c:pt>
                <c:pt idx="64">
                  <c:v>5.2654545454545456</c:v>
                </c:pt>
                <c:pt idx="65">
                  <c:v>1.3936507936507936</c:v>
                </c:pt>
                <c:pt idx="66">
                  <c:v>1.3936507936507936</c:v>
                </c:pt>
                <c:pt idx="67">
                  <c:v>2.5154838709677421</c:v>
                </c:pt>
                <c:pt idx="68">
                  <c:v>3.9767045454545449</c:v>
                </c:pt>
                <c:pt idx="69">
                  <c:v>3.3745454545454545</c:v>
                </c:pt>
                <c:pt idx="70">
                  <c:v>1.4356249999999999</c:v>
                </c:pt>
                <c:pt idx="71">
                  <c:v>1.40625</c:v>
                </c:pt>
                <c:pt idx="72">
                  <c:v>1.4356249999999999</c:v>
                </c:pt>
                <c:pt idx="73">
                  <c:v>1.40625</c:v>
                </c:pt>
                <c:pt idx="74">
                  <c:v>2.3050000000000002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0.65874999999999995</c:v>
                </c:pt>
                <c:pt idx="79">
                  <c:v>0.65874999999999995</c:v>
                </c:pt>
                <c:pt idx="80">
                  <c:v>0.65874999999999995</c:v>
                </c:pt>
                <c:pt idx="81">
                  <c:v>0.71812500000000001</c:v>
                </c:pt>
                <c:pt idx="82">
                  <c:v>0.71812500000000001</c:v>
                </c:pt>
                <c:pt idx="83">
                  <c:v>0.71812500000000001</c:v>
                </c:pt>
                <c:pt idx="84">
                  <c:v>0.71812500000000001</c:v>
                </c:pt>
                <c:pt idx="85">
                  <c:v>2.6989999999999998</c:v>
                </c:pt>
                <c:pt idx="86">
                  <c:v>2.6989999999999998</c:v>
                </c:pt>
                <c:pt idx="87">
                  <c:v>2.6989999999999998</c:v>
                </c:pt>
                <c:pt idx="88">
                  <c:v>1.5181249999999999</c:v>
                </c:pt>
                <c:pt idx="89">
                  <c:v>1.5181249999999999</c:v>
                </c:pt>
                <c:pt idx="90">
                  <c:v>1.5181249999999999</c:v>
                </c:pt>
                <c:pt idx="91">
                  <c:v>3.4536363636363636</c:v>
                </c:pt>
                <c:pt idx="92">
                  <c:v>3.4536363636363636</c:v>
                </c:pt>
                <c:pt idx="93">
                  <c:v>1.4368749999999999</c:v>
                </c:pt>
                <c:pt idx="94">
                  <c:v>0.74937500000000001</c:v>
                </c:pt>
                <c:pt idx="95">
                  <c:v>0.74937500000000001</c:v>
                </c:pt>
                <c:pt idx="96">
                  <c:v>1.4368749999999999</c:v>
                </c:pt>
                <c:pt idx="97">
                  <c:v>2.6199999999999997</c:v>
                </c:pt>
                <c:pt idx="98">
                  <c:v>0.74937500000000001</c:v>
                </c:pt>
                <c:pt idx="99">
                  <c:v>0.74937500000000001</c:v>
                </c:pt>
                <c:pt idx="100">
                  <c:v>0.99846153846153851</c:v>
                </c:pt>
                <c:pt idx="101">
                  <c:v>2.6199999999999997</c:v>
                </c:pt>
                <c:pt idx="102">
                  <c:v>0.74937500000000001</c:v>
                </c:pt>
                <c:pt idx="103">
                  <c:v>4.7555555555555555</c:v>
                </c:pt>
                <c:pt idx="104">
                  <c:v>4.7555555555555555</c:v>
                </c:pt>
                <c:pt idx="105">
                  <c:v>4.7555555555555555</c:v>
                </c:pt>
                <c:pt idx="106">
                  <c:v>3.7396103896103896</c:v>
                </c:pt>
                <c:pt idx="107">
                  <c:v>3.7396103896103896</c:v>
                </c:pt>
                <c:pt idx="108">
                  <c:v>4.241428571428572</c:v>
                </c:pt>
                <c:pt idx="109">
                  <c:v>2.178205128205128</c:v>
                </c:pt>
                <c:pt idx="110">
                  <c:v>2.178205128205128</c:v>
                </c:pt>
                <c:pt idx="111">
                  <c:v>2.7741666666666664</c:v>
                </c:pt>
                <c:pt idx="112">
                  <c:v>2.7741666666666664</c:v>
                </c:pt>
                <c:pt idx="113">
                  <c:v>2.0659999999999998</c:v>
                </c:pt>
                <c:pt idx="114">
                  <c:v>2.0659999999999998</c:v>
                </c:pt>
                <c:pt idx="115">
                  <c:v>4.7115384615384617</c:v>
                </c:pt>
                <c:pt idx="116">
                  <c:v>4.7115384615384617</c:v>
                </c:pt>
                <c:pt idx="117">
                  <c:v>2.5566666666666666</c:v>
                </c:pt>
                <c:pt idx="118">
                  <c:v>3.5272727272727269</c:v>
                </c:pt>
                <c:pt idx="119">
                  <c:v>4.8472727272727276</c:v>
                </c:pt>
                <c:pt idx="120">
                  <c:v>2.1688888888888886</c:v>
                </c:pt>
                <c:pt idx="121">
                  <c:v>2.1688888888888886</c:v>
                </c:pt>
                <c:pt idx="122">
                  <c:v>2.1688888888888886</c:v>
                </c:pt>
                <c:pt idx="123">
                  <c:v>2.5299999999999998</c:v>
                </c:pt>
              </c:numCache>
            </c:numRef>
          </c:xVal>
          <c:yVal>
            <c:numRef>
              <c:f>'Raw Food Data'!$F$2:$F$127</c:f>
              <c:numCache>
                <c:formatCode>General</c:formatCode>
                <c:ptCount val="126"/>
                <c:pt idx="0">
                  <c:v>4.29</c:v>
                </c:pt>
                <c:pt idx="1">
                  <c:v>3.63</c:v>
                </c:pt>
                <c:pt idx="2">
                  <c:v>3.1</c:v>
                </c:pt>
                <c:pt idx="3">
                  <c:v>3.23</c:v>
                </c:pt>
                <c:pt idx="4">
                  <c:v>3.73</c:v>
                </c:pt>
                <c:pt idx="5">
                  <c:v>4.74</c:v>
                </c:pt>
                <c:pt idx="6">
                  <c:v>5.49</c:v>
                </c:pt>
                <c:pt idx="7">
                  <c:v>3.26</c:v>
                </c:pt>
                <c:pt idx="8">
                  <c:v>3.1</c:v>
                </c:pt>
                <c:pt idx="9">
                  <c:v>3.96</c:v>
                </c:pt>
                <c:pt idx="10">
                  <c:v>4.75</c:v>
                </c:pt>
                <c:pt idx="11">
                  <c:v>4.5</c:v>
                </c:pt>
                <c:pt idx="12">
                  <c:v>3.92</c:v>
                </c:pt>
                <c:pt idx="13">
                  <c:v>4.82</c:v>
                </c:pt>
                <c:pt idx="14">
                  <c:v>4.78</c:v>
                </c:pt>
                <c:pt idx="15">
                  <c:v>4.71</c:v>
                </c:pt>
                <c:pt idx="16">
                  <c:v>3.88</c:v>
                </c:pt>
                <c:pt idx="17">
                  <c:v>4.68</c:v>
                </c:pt>
                <c:pt idx="18">
                  <c:v>3.37</c:v>
                </c:pt>
                <c:pt idx="19">
                  <c:v>3.48</c:v>
                </c:pt>
                <c:pt idx="20">
                  <c:v>3.28</c:v>
                </c:pt>
                <c:pt idx="21">
                  <c:v>3.97</c:v>
                </c:pt>
                <c:pt idx="22">
                  <c:v>4.92</c:v>
                </c:pt>
                <c:pt idx="23">
                  <c:v>4.6900000000000004</c:v>
                </c:pt>
                <c:pt idx="24">
                  <c:v>4.2699999999999996</c:v>
                </c:pt>
                <c:pt idx="25">
                  <c:v>5.0999999999999996</c:v>
                </c:pt>
                <c:pt idx="26">
                  <c:v>4.1500000000000004</c:v>
                </c:pt>
                <c:pt idx="27">
                  <c:v>4.13</c:v>
                </c:pt>
                <c:pt idx="28">
                  <c:v>6.21</c:v>
                </c:pt>
                <c:pt idx="29">
                  <c:v>3.58</c:v>
                </c:pt>
                <c:pt idx="30">
                  <c:v>4.18</c:v>
                </c:pt>
                <c:pt idx="31">
                  <c:v>9.93</c:v>
                </c:pt>
                <c:pt idx="32">
                  <c:v>5.57</c:v>
                </c:pt>
                <c:pt idx="33">
                  <c:v>5.7</c:v>
                </c:pt>
                <c:pt idx="34">
                  <c:v>5.56</c:v>
                </c:pt>
                <c:pt idx="35">
                  <c:v>5.66</c:v>
                </c:pt>
                <c:pt idx="36">
                  <c:v>3.57</c:v>
                </c:pt>
                <c:pt idx="37">
                  <c:v>3.55</c:v>
                </c:pt>
                <c:pt idx="38">
                  <c:v>3.57</c:v>
                </c:pt>
                <c:pt idx="39">
                  <c:v>4.41</c:v>
                </c:pt>
                <c:pt idx="40">
                  <c:v>4.8499999999999996</c:v>
                </c:pt>
                <c:pt idx="41">
                  <c:v>3.74</c:v>
                </c:pt>
                <c:pt idx="42">
                  <c:v>3.25</c:v>
                </c:pt>
                <c:pt idx="43">
                  <c:v>4.42</c:v>
                </c:pt>
                <c:pt idx="44">
                  <c:v>3.63</c:v>
                </c:pt>
                <c:pt idx="45">
                  <c:v>3.66</c:v>
                </c:pt>
                <c:pt idx="46">
                  <c:v>3.09</c:v>
                </c:pt>
                <c:pt idx="47">
                  <c:v>2.96</c:v>
                </c:pt>
                <c:pt idx="48">
                  <c:v>6.64</c:v>
                </c:pt>
                <c:pt idx="49">
                  <c:v>9.8800000000000008</c:v>
                </c:pt>
                <c:pt idx="50">
                  <c:v>9.2799999999999994</c:v>
                </c:pt>
                <c:pt idx="51">
                  <c:v>6.91</c:v>
                </c:pt>
                <c:pt idx="52">
                  <c:v>7.2</c:v>
                </c:pt>
                <c:pt idx="53">
                  <c:v>5.03</c:v>
                </c:pt>
                <c:pt idx="54">
                  <c:v>5.91</c:v>
                </c:pt>
                <c:pt idx="55">
                  <c:v>9.58</c:v>
                </c:pt>
                <c:pt idx="56">
                  <c:v>6.25</c:v>
                </c:pt>
                <c:pt idx="57">
                  <c:v>6.95</c:v>
                </c:pt>
                <c:pt idx="58">
                  <c:v>7.86</c:v>
                </c:pt>
                <c:pt idx="59">
                  <c:v>3.41</c:v>
                </c:pt>
                <c:pt idx="60">
                  <c:v>3.32</c:v>
                </c:pt>
                <c:pt idx="61">
                  <c:v>4.6500000000000004</c:v>
                </c:pt>
                <c:pt idx="62">
                  <c:v>4.66</c:v>
                </c:pt>
                <c:pt idx="63">
                  <c:v>3.66</c:v>
                </c:pt>
                <c:pt idx="64">
                  <c:v>4.01</c:v>
                </c:pt>
                <c:pt idx="65">
                  <c:v>3.8</c:v>
                </c:pt>
                <c:pt idx="66">
                  <c:v>3.72</c:v>
                </c:pt>
                <c:pt idx="67">
                  <c:v>4.5</c:v>
                </c:pt>
                <c:pt idx="68">
                  <c:v>4.33</c:v>
                </c:pt>
                <c:pt idx="69">
                  <c:v>4.38</c:v>
                </c:pt>
                <c:pt idx="70">
                  <c:v>4.05</c:v>
                </c:pt>
                <c:pt idx="71">
                  <c:v>4.18</c:v>
                </c:pt>
                <c:pt idx="72">
                  <c:v>3.99</c:v>
                </c:pt>
                <c:pt idx="73">
                  <c:v>6.56</c:v>
                </c:pt>
                <c:pt idx="74">
                  <c:v>6.56</c:v>
                </c:pt>
                <c:pt idx="75">
                  <c:v>3.95</c:v>
                </c:pt>
                <c:pt idx="76">
                  <c:v>3.67</c:v>
                </c:pt>
                <c:pt idx="77">
                  <c:v>3.74</c:v>
                </c:pt>
                <c:pt idx="78">
                  <c:v>3.88</c:v>
                </c:pt>
                <c:pt idx="79">
                  <c:v>3.24</c:v>
                </c:pt>
                <c:pt idx="80">
                  <c:v>3.76</c:v>
                </c:pt>
                <c:pt idx="81">
                  <c:v>3.34</c:v>
                </c:pt>
                <c:pt idx="82">
                  <c:v>3.81</c:v>
                </c:pt>
                <c:pt idx="83">
                  <c:v>3.47</c:v>
                </c:pt>
                <c:pt idx="84">
                  <c:v>3.53</c:v>
                </c:pt>
                <c:pt idx="85">
                  <c:v>2.82</c:v>
                </c:pt>
                <c:pt idx="86">
                  <c:v>2.71</c:v>
                </c:pt>
                <c:pt idx="87">
                  <c:v>2.74</c:v>
                </c:pt>
                <c:pt idx="88">
                  <c:v>4.33</c:v>
                </c:pt>
                <c:pt idx="89">
                  <c:v>4</c:v>
                </c:pt>
                <c:pt idx="90">
                  <c:v>4.79</c:v>
                </c:pt>
                <c:pt idx="91">
                  <c:v>3.03</c:v>
                </c:pt>
                <c:pt idx="92">
                  <c:v>3.06</c:v>
                </c:pt>
                <c:pt idx="93">
                  <c:v>3.03</c:v>
                </c:pt>
                <c:pt idx="94">
                  <c:v>3.61</c:v>
                </c:pt>
                <c:pt idx="95">
                  <c:v>4</c:v>
                </c:pt>
                <c:pt idx="96">
                  <c:v>4.6900000000000004</c:v>
                </c:pt>
                <c:pt idx="97">
                  <c:v>4.22</c:v>
                </c:pt>
                <c:pt idx="98">
                  <c:v>4.0999999999999996</c:v>
                </c:pt>
                <c:pt idx="99">
                  <c:v>4.3099999999999996</c:v>
                </c:pt>
                <c:pt idx="100">
                  <c:v>4.1900000000000004</c:v>
                </c:pt>
                <c:pt idx="101">
                  <c:v>4.2699999999999996</c:v>
                </c:pt>
                <c:pt idx="102">
                  <c:v>4.21</c:v>
                </c:pt>
                <c:pt idx="103">
                  <c:v>2.65</c:v>
                </c:pt>
                <c:pt idx="104">
                  <c:v>3.65</c:v>
                </c:pt>
                <c:pt idx="105">
                  <c:v>3.94</c:v>
                </c:pt>
                <c:pt idx="106">
                  <c:v>3.78</c:v>
                </c:pt>
                <c:pt idx="107">
                  <c:v>3.52</c:v>
                </c:pt>
                <c:pt idx="108">
                  <c:v>3.72</c:v>
                </c:pt>
                <c:pt idx="109">
                  <c:v>6.3</c:v>
                </c:pt>
                <c:pt idx="110">
                  <c:v>4.28</c:v>
                </c:pt>
                <c:pt idx="111">
                  <c:v>4.76</c:v>
                </c:pt>
                <c:pt idx="112">
                  <c:v>4.6399999999999997</c:v>
                </c:pt>
                <c:pt idx="113">
                  <c:v>3.12</c:v>
                </c:pt>
                <c:pt idx="114">
                  <c:v>3.09</c:v>
                </c:pt>
                <c:pt idx="115">
                  <c:v>6.23</c:v>
                </c:pt>
                <c:pt idx="116">
                  <c:v>17.21</c:v>
                </c:pt>
                <c:pt idx="117">
                  <c:v>10.01</c:v>
                </c:pt>
                <c:pt idx="118">
                  <c:v>7.64</c:v>
                </c:pt>
                <c:pt idx="119">
                  <c:v>5.05</c:v>
                </c:pt>
                <c:pt idx="120">
                  <c:v>4.3499999999999996</c:v>
                </c:pt>
                <c:pt idx="121">
                  <c:v>4.0599999999999996</c:v>
                </c:pt>
                <c:pt idx="122">
                  <c:v>4.49</c:v>
                </c:pt>
                <c:pt idx="123">
                  <c:v>3.57</c:v>
                </c:pt>
                <c:pt idx="124">
                  <c:v>3.41</c:v>
                </c:pt>
                <c:pt idx="125">
                  <c:v>3.12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2-C642-BE6B-2FCA673B6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413215"/>
        <c:axId val="2054083167"/>
      </c:scatterChart>
      <c:valAx>
        <c:axId val="32041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Unit price ($/lb)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083167"/>
        <c:crosses val="max"/>
        <c:crossBetween val="midCat"/>
      </c:valAx>
      <c:valAx>
        <c:axId val="205408316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 sz="1000" b="0" i="0" u="none" strike="noStrike" baseline="0">
                    <a:effectLst/>
                  </a:rPr>
                  <a:t>δ</a:t>
                </a: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15N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0413215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l-GR" sz="10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δ</a:t>
            </a:r>
            <a:r>
              <a:rPr lang="en-US" sz="10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13C vs. unit price (wet and dry combined)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'Raw Food Data'!$H$2:$H$125</c:f>
              <c:numCache>
                <c:formatCode>"$"#,##0.00</c:formatCode>
                <c:ptCount val="124"/>
                <c:pt idx="0">
                  <c:v>2.2574193548387096</c:v>
                </c:pt>
                <c:pt idx="1">
                  <c:v>1.40625</c:v>
                </c:pt>
                <c:pt idx="2">
                  <c:v>0.56187500000000001</c:v>
                </c:pt>
                <c:pt idx="3">
                  <c:v>0.56187500000000001</c:v>
                </c:pt>
                <c:pt idx="4">
                  <c:v>1.8557142857142856</c:v>
                </c:pt>
                <c:pt idx="5">
                  <c:v>2.3326666666666669</c:v>
                </c:pt>
                <c:pt idx="6">
                  <c:v>2.367</c:v>
                </c:pt>
                <c:pt idx="7">
                  <c:v>11.2675</c:v>
                </c:pt>
                <c:pt idx="8">
                  <c:v>11.2675</c:v>
                </c:pt>
                <c:pt idx="9">
                  <c:v>2.3326666666666669</c:v>
                </c:pt>
                <c:pt idx="10">
                  <c:v>0.73624999999999996</c:v>
                </c:pt>
                <c:pt idx="11">
                  <c:v>0.73624999999999996</c:v>
                </c:pt>
                <c:pt idx="12">
                  <c:v>0.73624999999999996</c:v>
                </c:pt>
                <c:pt idx="13">
                  <c:v>2.2574193548387096</c:v>
                </c:pt>
                <c:pt idx="14">
                  <c:v>2.2574193548387096</c:v>
                </c:pt>
                <c:pt idx="15">
                  <c:v>2.2574193548387096</c:v>
                </c:pt>
                <c:pt idx="16">
                  <c:v>1.40625</c:v>
                </c:pt>
                <c:pt idx="17">
                  <c:v>1.9844444444444445</c:v>
                </c:pt>
                <c:pt idx="18">
                  <c:v>0.71812500000000001</c:v>
                </c:pt>
                <c:pt idx="19">
                  <c:v>0.71812500000000001</c:v>
                </c:pt>
                <c:pt idx="20">
                  <c:v>0.71812500000000001</c:v>
                </c:pt>
                <c:pt idx="21">
                  <c:v>2.6989999999999998</c:v>
                </c:pt>
                <c:pt idx="22">
                  <c:v>1.5181249999999999</c:v>
                </c:pt>
                <c:pt idx="23">
                  <c:v>0.74937500000000001</c:v>
                </c:pt>
                <c:pt idx="24">
                  <c:v>2.3112499999999998</c:v>
                </c:pt>
                <c:pt idx="25">
                  <c:v>2.3112499999999998</c:v>
                </c:pt>
                <c:pt idx="26">
                  <c:v>0.65874999999999995</c:v>
                </c:pt>
                <c:pt idx="27">
                  <c:v>2.3112499999999998</c:v>
                </c:pt>
                <c:pt idx="28">
                  <c:v>2.0659999999999998</c:v>
                </c:pt>
                <c:pt idx="29">
                  <c:v>2.0659999999999998</c:v>
                </c:pt>
                <c:pt idx="30">
                  <c:v>3.8966666666666665</c:v>
                </c:pt>
                <c:pt idx="31">
                  <c:v>3.8966666666666665</c:v>
                </c:pt>
                <c:pt idx="32">
                  <c:v>2.5566666666666666</c:v>
                </c:pt>
                <c:pt idx="33">
                  <c:v>2.5566666666666666</c:v>
                </c:pt>
                <c:pt idx="34">
                  <c:v>2.1326666666666667</c:v>
                </c:pt>
                <c:pt idx="35">
                  <c:v>2.1326666666666667</c:v>
                </c:pt>
                <c:pt idx="36">
                  <c:v>2.3993333333333333</c:v>
                </c:pt>
                <c:pt idx="37">
                  <c:v>2.3993333333333333</c:v>
                </c:pt>
                <c:pt idx="38">
                  <c:v>2.3993333333333333</c:v>
                </c:pt>
                <c:pt idx="39">
                  <c:v>3.15</c:v>
                </c:pt>
                <c:pt idx="40">
                  <c:v>3.15</c:v>
                </c:pt>
                <c:pt idx="41">
                  <c:v>2.5154838709677421</c:v>
                </c:pt>
                <c:pt idx="42">
                  <c:v>1.4356249999999999</c:v>
                </c:pt>
                <c:pt idx="43">
                  <c:v>1.40625</c:v>
                </c:pt>
                <c:pt idx="44">
                  <c:v>1.2</c:v>
                </c:pt>
                <c:pt idx="45">
                  <c:v>0.71812500000000001</c:v>
                </c:pt>
                <c:pt idx="46">
                  <c:v>1.5306249999999999</c:v>
                </c:pt>
                <c:pt idx="47">
                  <c:v>2.367</c:v>
                </c:pt>
                <c:pt idx="48">
                  <c:v>2.1326666666666667</c:v>
                </c:pt>
                <c:pt idx="49">
                  <c:v>2.931111111111111</c:v>
                </c:pt>
                <c:pt idx="50">
                  <c:v>2.931111111111111</c:v>
                </c:pt>
                <c:pt idx="51">
                  <c:v>2.931111111111111</c:v>
                </c:pt>
                <c:pt idx="52">
                  <c:v>2.931111111111111</c:v>
                </c:pt>
                <c:pt idx="53">
                  <c:v>2.931111111111111</c:v>
                </c:pt>
                <c:pt idx="54">
                  <c:v>2.931111111111111</c:v>
                </c:pt>
                <c:pt idx="55">
                  <c:v>1.3672727272727272</c:v>
                </c:pt>
                <c:pt idx="56">
                  <c:v>1.3672727272727272</c:v>
                </c:pt>
                <c:pt idx="57">
                  <c:v>1.3672727272727272</c:v>
                </c:pt>
                <c:pt idx="58">
                  <c:v>1.3672727272727272</c:v>
                </c:pt>
                <c:pt idx="59">
                  <c:v>1.3672727272727272</c:v>
                </c:pt>
                <c:pt idx="60">
                  <c:v>1.3672727272727272</c:v>
                </c:pt>
                <c:pt idx="61">
                  <c:v>1.3672727272727272</c:v>
                </c:pt>
                <c:pt idx="62">
                  <c:v>1.3672727272727272</c:v>
                </c:pt>
                <c:pt idx="63">
                  <c:v>1.3672727272727272</c:v>
                </c:pt>
                <c:pt idx="64">
                  <c:v>5.2654545454545456</c:v>
                </c:pt>
                <c:pt idx="65">
                  <c:v>1.3936507936507936</c:v>
                </c:pt>
                <c:pt idx="66">
                  <c:v>1.3936507936507936</c:v>
                </c:pt>
                <c:pt idx="67">
                  <c:v>2.5154838709677421</c:v>
                </c:pt>
                <c:pt idx="68">
                  <c:v>3.9767045454545449</c:v>
                </c:pt>
                <c:pt idx="69">
                  <c:v>3.3745454545454545</c:v>
                </c:pt>
                <c:pt idx="70">
                  <c:v>1.4356249999999999</c:v>
                </c:pt>
                <c:pt idx="71">
                  <c:v>1.40625</c:v>
                </c:pt>
                <c:pt idx="72">
                  <c:v>1.4356249999999999</c:v>
                </c:pt>
                <c:pt idx="73">
                  <c:v>1.40625</c:v>
                </c:pt>
                <c:pt idx="74">
                  <c:v>2.3050000000000002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0.65874999999999995</c:v>
                </c:pt>
                <c:pt idx="79">
                  <c:v>0.65874999999999995</c:v>
                </c:pt>
                <c:pt idx="80">
                  <c:v>0.65874999999999995</c:v>
                </c:pt>
                <c:pt idx="81">
                  <c:v>0.71812500000000001</c:v>
                </c:pt>
                <c:pt idx="82">
                  <c:v>0.71812500000000001</c:v>
                </c:pt>
                <c:pt idx="83">
                  <c:v>0.71812500000000001</c:v>
                </c:pt>
                <c:pt idx="84">
                  <c:v>0.71812500000000001</c:v>
                </c:pt>
                <c:pt idx="85">
                  <c:v>2.6989999999999998</c:v>
                </c:pt>
                <c:pt idx="86">
                  <c:v>2.6989999999999998</c:v>
                </c:pt>
                <c:pt idx="87">
                  <c:v>2.6989999999999998</c:v>
                </c:pt>
                <c:pt idx="88">
                  <c:v>1.5181249999999999</c:v>
                </c:pt>
                <c:pt idx="89">
                  <c:v>1.5181249999999999</c:v>
                </c:pt>
                <c:pt idx="90">
                  <c:v>1.5181249999999999</c:v>
                </c:pt>
                <c:pt idx="91">
                  <c:v>3.4536363636363636</c:v>
                </c:pt>
                <c:pt idx="92">
                  <c:v>3.4536363636363636</c:v>
                </c:pt>
                <c:pt idx="93">
                  <c:v>1.4368749999999999</c:v>
                </c:pt>
                <c:pt idx="94">
                  <c:v>0.74937500000000001</c:v>
                </c:pt>
                <c:pt idx="95">
                  <c:v>0.74937500000000001</c:v>
                </c:pt>
                <c:pt idx="96">
                  <c:v>1.4368749999999999</c:v>
                </c:pt>
                <c:pt idx="97">
                  <c:v>2.6199999999999997</c:v>
                </c:pt>
                <c:pt idx="98">
                  <c:v>0.74937500000000001</c:v>
                </c:pt>
                <c:pt idx="99">
                  <c:v>0.74937500000000001</c:v>
                </c:pt>
                <c:pt idx="100">
                  <c:v>0.99846153846153851</c:v>
                </c:pt>
                <c:pt idx="101">
                  <c:v>2.6199999999999997</c:v>
                </c:pt>
                <c:pt idx="102">
                  <c:v>0.74937500000000001</c:v>
                </c:pt>
                <c:pt idx="103">
                  <c:v>4.7555555555555555</c:v>
                </c:pt>
                <c:pt idx="104">
                  <c:v>4.7555555555555555</c:v>
                </c:pt>
                <c:pt idx="105">
                  <c:v>4.7555555555555555</c:v>
                </c:pt>
                <c:pt idx="106">
                  <c:v>3.7396103896103896</c:v>
                </c:pt>
                <c:pt idx="107">
                  <c:v>3.7396103896103896</c:v>
                </c:pt>
                <c:pt idx="108">
                  <c:v>4.241428571428572</c:v>
                </c:pt>
                <c:pt idx="109">
                  <c:v>2.178205128205128</c:v>
                </c:pt>
                <c:pt idx="110">
                  <c:v>2.178205128205128</c:v>
                </c:pt>
                <c:pt idx="111">
                  <c:v>2.7741666666666664</c:v>
                </c:pt>
                <c:pt idx="112">
                  <c:v>2.7741666666666664</c:v>
                </c:pt>
                <c:pt idx="113">
                  <c:v>2.0659999999999998</c:v>
                </c:pt>
                <c:pt idx="114">
                  <c:v>2.0659999999999998</c:v>
                </c:pt>
                <c:pt idx="115">
                  <c:v>4.7115384615384617</c:v>
                </c:pt>
                <c:pt idx="116">
                  <c:v>4.7115384615384617</c:v>
                </c:pt>
                <c:pt idx="117">
                  <c:v>2.5566666666666666</c:v>
                </c:pt>
                <c:pt idx="118">
                  <c:v>3.5272727272727269</c:v>
                </c:pt>
                <c:pt idx="119">
                  <c:v>4.8472727272727276</c:v>
                </c:pt>
                <c:pt idx="120">
                  <c:v>2.1688888888888886</c:v>
                </c:pt>
                <c:pt idx="121">
                  <c:v>2.1688888888888886</c:v>
                </c:pt>
                <c:pt idx="122">
                  <c:v>2.1688888888888886</c:v>
                </c:pt>
                <c:pt idx="123">
                  <c:v>2.5299999999999998</c:v>
                </c:pt>
              </c:numCache>
            </c:numRef>
          </c:xVal>
          <c:yVal>
            <c:numRef>
              <c:f>'Raw Food Data'!$E$2:$E$127</c:f>
              <c:numCache>
                <c:formatCode>General</c:formatCode>
                <c:ptCount val="126"/>
                <c:pt idx="0">
                  <c:v>-19.12</c:v>
                </c:pt>
                <c:pt idx="1">
                  <c:v>-15.26</c:v>
                </c:pt>
                <c:pt idx="2">
                  <c:v>-16.43</c:v>
                </c:pt>
                <c:pt idx="3">
                  <c:v>-15.86</c:v>
                </c:pt>
                <c:pt idx="4">
                  <c:v>-19.5</c:v>
                </c:pt>
                <c:pt idx="5">
                  <c:v>-20.190000000000001</c:v>
                </c:pt>
                <c:pt idx="6">
                  <c:v>-22.34</c:v>
                </c:pt>
                <c:pt idx="7">
                  <c:v>-20.32</c:v>
                </c:pt>
                <c:pt idx="8">
                  <c:v>-20.239999999999998</c:v>
                </c:pt>
                <c:pt idx="9">
                  <c:v>-19.77</c:v>
                </c:pt>
                <c:pt idx="10">
                  <c:v>-15.21</c:v>
                </c:pt>
                <c:pt idx="11">
                  <c:v>-20.34</c:v>
                </c:pt>
                <c:pt idx="12">
                  <c:v>-14.83</c:v>
                </c:pt>
                <c:pt idx="13">
                  <c:v>-19.73</c:v>
                </c:pt>
                <c:pt idx="14">
                  <c:v>-19.03</c:v>
                </c:pt>
                <c:pt idx="15">
                  <c:v>-20.239999999999998</c:v>
                </c:pt>
                <c:pt idx="16">
                  <c:v>-15.24</c:v>
                </c:pt>
                <c:pt idx="17">
                  <c:v>-19.64</c:v>
                </c:pt>
                <c:pt idx="18">
                  <c:v>-17.95</c:v>
                </c:pt>
                <c:pt idx="19">
                  <c:v>-15.53</c:v>
                </c:pt>
                <c:pt idx="20">
                  <c:v>-15.98</c:v>
                </c:pt>
                <c:pt idx="21">
                  <c:v>-22.04</c:v>
                </c:pt>
                <c:pt idx="22">
                  <c:v>-19.989999999999998</c:v>
                </c:pt>
                <c:pt idx="23">
                  <c:v>-18.5</c:v>
                </c:pt>
                <c:pt idx="24">
                  <c:v>-19.13</c:v>
                </c:pt>
                <c:pt idx="25">
                  <c:v>-19.45</c:v>
                </c:pt>
                <c:pt idx="26">
                  <c:v>-15.55</c:v>
                </c:pt>
                <c:pt idx="27">
                  <c:v>-18.78</c:v>
                </c:pt>
                <c:pt idx="28">
                  <c:v>-24.64</c:v>
                </c:pt>
                <c:pt idx="29">
                  <c:v>-21.53</c:v>
                </c:pt>
                <c:pt idx="30">
                  <c:v>-21.09</c:v>
                </c:pt>
                <c:pt idx="31">
                  <c:v>-20.94</c:v>
                </c:pt>
                <c:pt idx="32">
                  <c:v>-23.2</c:v>
                </c:pt>
                <c:pt idx="33">
                  <c:v>-23.15</c:v>
                </c:pt>
                <c:pt idx="34">
                  <c:v>-21.21</c:v>
                </c:pt>
                <c:pt idx="35">
                  <c:v>-21.54</c:v>
                </c:pt>
                <c:pt idx="36">
                  <c:v>-20.48</c:v>
                </c:pt>
                <c:pt idx="37">
                  <c:v>-19.54</c:v>
                </c:pt>
                <c:pt idx="38">
                  <c:v>-20.6</c:v>
                </c:pt>
                <c:pt idx="39">
                  <c:v>-24.21</c:v>
                </c:pt>
                <c:pt idx="40">
                  <c:v>-24.15</c:v>
                </c:pt>
                <c:pt idx="41">
                  <c:v>-18.91</c:v>
                </c:pt>
                <c:pt idx="42">
                  <c:v>-15.46</c:v>
                </c:pt>
                <c:pt idx="43">
                  <c:v>-20.72</c:v>
                </c:pt>
                <c:pt idx="44">
                  <c:v>-21.45</c:v>
                </c:pt>
                <c:pt idx="45">
                  <c:v>-15.71</c:v>
                </c:pt>
                <c:pt idx="46">
                  <c:v>-20.079999999999998</c:v>
                </c:pt>
                <c:pt idx="47">
                  <c:v>-21.31</c:v>
                </c:pt>
                <c:pt idx="48">
                  <c:v>-21.6</c:v>
                </c:pt>
                <c:pt idx="49">
                  <c:v>-18.059999999999999</c:v>
                </c:pt>
                <c:pt idx="50">
                  <c:v>-18.489999999999998</c:v>
                </c:pt>
                <c:pt idx="51">
                  <c:v>-18.760000000000002</c:v>
                </c:pt>
                <c:pt idx="52">
                  <c:v>-17.420000000000002</c:v>
                </c:pt>
                <c:pt idx="53">
                  <c:v>-16.18</c:v>
                </c:pt>
                <c:pt idx="54">
                  <c:v>-17.100000000000001</c:v>
                </c:pt>
                <c:pt idx="55">
                  <c:v>-19.36</c:v>
                </c:pt>
                <c:pt idx="56">
                  <c:v>-20.56</c:v>
                </c:pt>
                <c:pt idx="57">
                  <c:v>-19.190000000000001</c:v>
                </c:pt>
                <c:pt idx="58">
                  <c:v>-19.16</c:v>
                </c:pt>
                <c:pt idx="59">
                  <c:v>-21.41</c:v>
                </c:pt>
                <c:pt idx="60">
                  <c:v>-19.440000000000001</c:v>
                </c:pt>
                <c:pt idx="61">
                  <c:v>-18.600000000000001</c:v>
                </c:pt>
                <c:pt idx="62">
                  <c:v>-17.02</c:v>
                </c:pt>
                <c:pt idx="63">
                  <c:v>-21.4</c:v>
                </c:pt>
                <c:pt idx="64">
                  <c:v>-17.920000000000002</c:v>
                </c:pt>
                <c:pt idx="65">
                  <c:v>-18.07</c:v>
                </c:pt>
                <c:pt idx="66">
                  <c:v>-18.260000000000002</c:v>
                </c:pt>
                <c:pt idx="67">
                  <c:v>-20.34</c:v>
                </c:pt>
                <c:pt idx="68">
                  <c:v>-19.170000000000002</c:v>
                </c:pt>
                <c:pt idx="69">
                  <c:v>-17.7</c:v>
                </c:pt>
                <c:pt idx="70">
                  <c:v>-15.62</c:v>
                </c:pt>
                <c:pt idx="71">
                  <c:v>-21.09</c:v>
                </c:pt>
                <c:pt idx="72">
                  <c:v>-15.61</c:v>
                </c:pt>
                <c:pt idx="73">
                  <c:v>-15.26</c:v>
                </c:pt>
                <c:pt idx="74">
                  <c:v>-21.42</c:v>
                </c:pt>
                <c:pt idx="75">
                  <c:v>-20.87</c:v>
                </c:pt>
                <c:pt idx="76">
                  <c:v>-20.9</c:v>
                </c:pt>
                <c:pt idx="77">
                  <c:v>-21.26</c:v>
                </c:pt>
                <c:pt idx="78">
                  <c:v>-16.100000000000001</c:v>
                </c:pt>
                <c:pt idx="79">
                  <c:v>-15.5</c:v>
                </c:pt>
                <c:pt idx="80">
                  <c:v>-15.74</c:v>
                </c:pt>
                <c:pt idx="81">
                  <c:v>-15.77</c:v>
                </c:pt>
                <c:pt idx="82">
                  <c:v>-15.52</c:v>
                </c:pt>
                <c:pt idx="83">
                  <c:v>-15.79</c:v>
                </c:pt>
                <c:pt idx="84">
                  <c:v>-15.7</c:v>
                </c:pt>
                <c:pt idx="85">
                  <c:v>-22.62</c:v>
                </c:pt>
                <c:pt idx="86">
                  <c:v>-22.69</c:v>
                </c:pt>
                <c:pt idx="87">
                  <c:v>-22.8</c:v>
                </c:pt>
                <c:pt idx="88">
                  <c:v>-19.170000000000002</c:v>
                </c:pt>
                <c:pt idx="89">
                  <c:v>-19.989999999999998</c:v>
                </c:pt>
                <c:pt idx="90">
                  <c:v>-19.73</c:v>
                </c:pt>
                <c:pt idx="91">
                  <c:v>-18.73</c:v>
                </c:pt>
                <c:pt idx="92">
                  <c:v>-18.29</c:v>
                </c:pt>
                <c:pt idx="93">
                  <c:v>-18.73</c:v>
                </c:pt>
                <c:pt idx="94">
                  <c:v>-18.93</c:v>
                </c:pt>
                <c:pt idx="95">
                  <c:v>-18.829999999999998</c:v>
                </c:pt>
                <c:pt idx="96">
                  <c:v>-18.34</c:v>
                </c:pt>
                <c:pt idx="97">
                  <c:v>-21.03</c:v>
                </c:pt>
                <c:pt idx="98">
                  <c:v>-18.399999999999999</c:v>
                </c:pt>
                <c:pt idx="99">
                  <c:v>-17.72</c:v>
                </c:pt>
                <c:pt idx="100">
                  <c:v>-17.079999999999998</c:v>
                </c:pt>
                <c:pt idx="101">
                  <c:v>-20.76</c:v>
                </c:pt>
                <c:pt idx="102">
                  <c:v>-18.63</c:v>
                </c:pt>
                <c:pt idx="103">
                  <c:v>-20.78</c:v>
                </c:pt>
                <c:pt idx="104">
                  <c:v>-21.36</c:v>
                </c:pt>
                <c:pt idx="105">
                  <c:v>-21.45</c:v>
                </c:pt>
                <c:pt idx="106">
                  <c:v>-20.14</c:v>
                </c:pt>
                <c:pt idx="107">
                  <c:v>-20.41</c:v>
                </c:pt>
                <c:pt idx="108">
                  <c:v>-21.12</c:v>
                </c:pt>
                <c:pt idx="109">
                  <c:v>-18.34</c:v>
                </c:pt>
                <c:pt idx="110">
                  <c:v>-17.38</c:v>
                </c:pt>
                <c:pt idx="111">
                  <c:v>-22.13</c:v>
                </c:pt>
                <c:pt idx="112">
                  <c:v>-22.61</c:v>
                </c:pt>
                <c:pt idx="113">
                  <c:v>-22.44</c:v>
                </c:pt>
                <c:pt idx="114">
                  <c:v>-21.21</c:v>
                </c:pt>
                <c:pt idx="115">
                  <c:v>-21.49</c:v>
                </c:pt>
                <c:pt idx="116">
                  <c:v>-17.64</c:v>
                </c:pt>
                <c:pt idx="117">
                  <c:v>-22.27</c:v>
                </c:pt>
                <c:pt idx="118">
                  <c:v>-20.22</c:v>
                </c:pt>
                <c:pt idx="119">
                  <c:v>-17.079999999999998</c:v>
                </c:pt>
                <c:pt idx="120">
                  <c:v>-19.45</c:v>
                </c:pt>
                <c:pt idx="121">
                  <c:v>-17.940000000000001</c:v>
                </c:pt>
                <c:pt idx="122">
                  <c:v>-18.149999999999999</c:v>
                </c:pt>
                <c:pt idx="123">
                  <c:v>-19.309999999999999</c:v>
                </c:pt>
                <c:pt idx="124">
                  <c:v>-19.36</c:v>
                </c:pt>
                <c:pt idx="125">
                  <c:v>-19.86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18-C84D-BD29-D06E9899A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413215"/>
        <c:axId val="2054083167"/>
      </c:scatterChart>
      <c:valAx>
        <c:axId val="32041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Unit price ($/lb)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083167"/>
        <c:crosses val="max"/>
        <c:crossBetween val="midCat"/>
      </c:valAx>
      <c:valAx>
        <c:axId val="2054083167"/>
        <c:scaling>
          <c:orientation val="maxMin"/>
          <c:max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 sz="1000" b="0" i="0" u="none" strike="noStrike" baseline="0">
                    <a:effectLst/>
                  </a:rPr>
                  <a:t>δ</a:t>
                </a: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13C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0413215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l-GR" sz="10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δ</a:t>
            </a:r>
            <a:r>
              <a:rPr lang="en-US" sz="10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15N vs. unit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74759405074365"/>
          <c:y val="0.11314596092155145"/>
          <c:w val="0.81266907261592303"/>
          <c:h val="0.68227872557596969"/>
        </c:manualLayout>
      </c:layout>
      <c:scatterChart>
        <c:scatterStyle val="lineMarker"/>
        <c:varyColors val="0"/>
        <c:ser>
          <c:idx val="0"/>
          <c:order val="0"/>
          <c:tx>
            <c:v> dry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'wet vs dry'!$H$2:$H$97</c:f>
              <c:numCache>
                <c:formatCode>"$"#,##0.00</c:formatCode>
                <c:ptCount val="96"/>
                <c:pt idx="0">
                  <c:v>2.3326666666666669</c:v>
                </c:pt>
                <c:pt idx="1">
                  <c:v>2.1326666666666667</c:v>
                </c:pt>
                <c:pt idx="2">
                  <c:v>2.1326666666666667</c:v>
                </c:pt>
                <c:pt idx="3">
                  <c:v>2.3326666666666669</c:v>
                </c:pt>
                <c:pt idx="4">
                  <c:v>2.3993333333333333</c:v>
                </c:pt>
                <c:pt idx="5">
                  <c:v>2.3993333333333333</c:v>
                </c:pt>
                <c:pt idx="6">
                  <c:v>2.3993333333333333</c:v>
                </c:pt>
                <c:pt idx="7">
                  <c:v>3.15</c:v>
                </c:pt>
                <c:pt idx="8">
                  <c:v>3.15</c:v>
                </c:pt>
                <c:pt idx="9">
                  <c:v>0.73624999999999996</c:v>
                </c:pt>
                <c:pt idx="10">
                  <c:v>0.73624999999999996</c:v>
                </c:pt>
                <c:pt idx="11">
                  <c:v>0.73624999999999996</c:v>
                </c:pt>
                <c:pt idx="12">
                  <c:v>2.2574193548387096</c:v>
                </c:pt>
                <c:pt idx="13">
                  <c:v>2.2574193548387096</c:v>
                </c:pt>
                <c:pt idx="14">
                  <c:v>2.2574193548387096</c:v>
                </c:pt>
                <c:pt idx="15">
                  <c:v>2.2574193548387096</c:v>
                </c:pt>
                <c:pt idx="16">
                  <c:v>2.5154838709677421</c:v>
                </c:pt>
                <c:pt idx="17">
                  <c:v>1.40625</c:v>
                </c:pt>
                <c:pt idx="18">
                  <c:v>1.9844444444444445</c:v>
                </c:pt>
                <c:pt idx="19">
                  <c:v>1.40625</c:v>
                </c:pt>
                <c:pt idx="20">
                  <c:v>1.4356249999999999</c:v>
                </c:pt>
                <c:pt idx="21">
                  <c:v>1.40625</c:v>
                </c:pt>
                <c:pt idx="22">
                  <c:v>1.2</c:v>
                </c:pt>
                <c:pt idx="23">
                  <c:v>0.71812500000000001</c:v>
                </c:pt>
                <c:pt idx="24">
                  <c:v>0.71812500000000001</c:v>
                </c:pt>
                <c:pt idx="25">
                  <c:v>0.71812500000000001</c:v>
                </c:pt>
                <c:pt idx="26">
                  <c:v>0.71812500000000001</c:v>
                </c:pt>
                <c:pt idx="27">
                  <c:v>2.6989999999999998</c:v>
                </c:pt>
                <c:pt idx="28">
                  <c:v>1.5181249999999999</c:v>
                </c:pt>
                <c:pt idx="29">
                  <c:v>0.56187500000000001</c:v>
                </c:pt>
                <c:pt idx="30">
                  <c:v>0.56187500000000001</c:v>
                </c:pt>
                <c:pt idx="31">
                  <c:v>0.74937500000000001</c:v>
                </c:pt>
                <c:pt idx="32">
                  <c:v>2.3112499999999998</c:v>
                </c:pt>
                <c:pt idx="33">
                  <c:v>1.8557142857142856</c:v>
                </c:pt>
                <c:pt idx="34">
                  <c:v>2.3112499999999998</c:v>
                </c:pt>
                <c:pt idx="35">
                  <c:v>0.65874999999999995</c:v>
                </c:pt>
                <c:pt idx="36">
                  <c:v>2.3112499999999998</c:v>
                </c:pt>
                <c:pt idx="37">
                  <c:v>1.34</c:v>
                </c:pt>
                <c:pt idx="38">
                  <c:v>1.5306249999999999</c:v>
                </c:pt>
                <c:pt idx="39">
                  <c:v>2.0659999999999998</c:v>
                </c:pt>
                <c:pt idx="40">
                  <c:v>2.0659999999999998</c:v>
                </c:pt>
                <c:pt idx="41">
                  <c:v>3.8966666666666665</c:v>
                </c:pt>
                <c:pt idx="42">
                  <c:v>3.8966666666666665</c:v>
                </c:pt>
                <c:pt idx="43">
                  <c:v>2.5566666666666666</c:v>
                </c:pt>
                <c:pt idx="44">
                  <c:v>2.5566666666666666</c:v>
                </c:pt>
                <c:pt idx="45">
                  <c:v>2.367</c:v>
                </c:pt>
                <c:pt idx="46">
                  <c:v>2.367</c:v>
                </c:pt>
                <c:pt idx="49">
                  <c:v>2.1326666666666667</c:v>
                </c:pt>
                <c:pt idx="50">
                  <c:v>1.3936507936507936</c:v>
                </c:pt>
                <c:pt idx="51">
                  <c:v>1.3936507936507936</c:v>
                </c:pt>
                <c:pt idx="52">
                  <c:v>2.5154838709677421</c:v>
                </c:pt>
                <c:pt idx="53">
                  <c:v>3.9767045454545449</c:v>
                </c:pt>
                <c:pt idx="54">
                  <c:v>1.4356249999999999</c:v>
                </c:pt>
                <c:pt idx="55">
                  <c:v>1.40625</c:v>
                </c:pt>
                <c:pt idx="56">
                  <c:v>1.4356249999999999</c:v>
                </c:pt>
                <c:pt idx="57">
                  <c:v>1.40625</c:v>
                </c:pt>
                <c:pt idx="58">
                  <c:v>2.3050000000000002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0.65874999999999995</c:v>
                </c:pt>
                <c:pt idx="63">
                  <c:v>0.65874999999999995</c:v>
                </c:pt>
                <c:pt idx="64">
                  <c:v>0.65874999999999995</c:v>
                </c:pt>
                <c:pt idx="65">
                  <c:v>0.71812500000000001</c:v>
                </c:pt>
                <c:pt idx="66">
                  <c:v>0.71812500000000001</c:v>
                </c:pt>
                <c:pt idx="67">
                  <c:v>0.71812500000000001</c:v>
                </c:pt>
                <c:pt idx="68">
                  <c:v>0.71812500000000001</c:v>
                </c:pt>
                <c:pt idx="69">
                  <c:v>2.6989999999999998</c:v>
                </c:pt>
                <c:pt idx="70">
                  <c:v>2.6989999999999998</c:v>
                </c:pt>
                <c:pt idx="71">
                  <c:v>2.6989999999999998</c:v>
                </c:pt>
                <c:pt idx="72">
                  <c:v>1.5181249999999999</c:v>
                </c:pt>
                <c:pt idx="73">
                  <c:v>1.5181249999999999</c:v>
                </c:pt>
                <c:pt idx="74">
                  <c:v>1.5181249999999999</c:v>
                </c:pt>
                <c:pt idx="75">
                  <c:v>3.4536363636363636</c:v>
                </c:pt>
                <c:pt idx="76">
                  <c:v>3.4536363636363636</c:v>
                </c:pt>
                <c:pt idx="77">
                  <c:v>1.4368749999999999</c:v>
                </c:pt>
                <c:pt idx="78">
                  <c:v>0.74937500000000001</c:v>
                </c:pt>
                <c:pt idx="79">
                  <c:v>0.74937500000000001</c:v>
                </c:pt>
                <c:pt idx="80">
                  <c:v>1.4368749999999999</c:v>
                </c:pt>
                <c:pt idx="81">
                  <c:v>2.6199999999999997</c:v>
                </c:pt>
                <c:pt idx="82">
                  <c:v>0.74937500000000001</c:v>
                </c:pt>
                <c:pt idx="83">
                  <c:v>0.74937500000000001</c:v>
                </c:pt>
                <c:pt idx="84">
                  <c:v>0.99846153846153851</c:v>
                </c:pt>
                <c:pt idx="85">
                  <c:v>2.6199999999999997</c:v>
                </c:pt>
                <c:pt idx="86">
                  <c:v>0.74937500000000001</c:v>
                </c:pt>
                <c:pt idx="87">
                  <c:v>3.7396103896103896</c:v>
                </c:pt>
                <c:pt idx="88">
                  <c:v>3.7396103896103896</c:v>
                </c:pt>
                <c:pt idx="89">
                  <c:v>4.241428571428572</c:v>
                </c:pt>
                <c:pt idx="90">
                  <c:v>2.7741666666666664</c:v>
                </c:pt>
                <c:pt idx="91">
                  <c:v>2.7741666666666664</c:v>
                </c:pt>
                <c:pt idx="92">
                  <c:v>2.0659999999999998</c:v>
                </c:pt>
                <c:pt idx="93">
                  <c:v>2.0659999999999998</c:v>
                </c:pt>
                <c:pt idx="94">
                  <c:v>2.5566666666666666</c:v>
                </c:pt>
                <c:pt idx="95">
                  <c:v>3.5272727272727269</c:v>
                </c:pt>
              </c:numCache>
            </c:numRef>
          </c:xVal>
          <c:yVal>
            <c:numRef>
              <c:f>'wet vs dry'!$F$2:$F$97</c:f>
              <c:numCache>
                <c:formatCode>General</c:formatCode>
                <c:ptCount val="96"/>
                <c:pt idx="0">
                  <c:v>4.74</c:v>
                </c:pt>
                <c:pt idx="1">
                  <c:v>5.56</c:v>
                </c:pt>
                <c:pt idx="2">
                  <c:v>5.66</c:v>
                </c:pt>
                <c:pt idx="3">
                  <c:v>3.96</c:v>
                </c:pt>
                <c:pt idx="4">
                  <c:v>3.57</c:v>
                </c:pt>
                <c:pt idx="5">
                  <c:v>3.55</c:v>
                </c:pt>
                <c:pt idx="6">
                  <c:v>3.57</c:v>
                </c:pt>
                <c:pt idx="7">
                  <c:v>4.41</c:v>
                </c:pt>
                <c:pt idx="8">
                  <c:v>4.8499999999999996</c:v>
                </c:pt>
                <c:pt idx="9">
                  <c:v>4.75</c:v>
                </c:pt>
                <c:pt idx="10">
                  <c:v>4.5</c:v>
                </c:pt>
                <c:pt idx="11">
                  <c:v>3.92</c:v>
                </c:pt>
                <c:pt idx="12">
                  <c:v>4.82</c:v>
                </c:pt>
                <c:pt idx="13">
                  <c:v>4.78</c:v>
                </c:pt>
                <c:pt idx="14">
                  <c:v>4.29</c:v>
                </c:pt>
                <c:pt idx="15">
                  <c:v>4.71</c:v>
                </c:pt>
                <c:pt idx="16">
                  <c:v>3.74</c:v>
                </c:pt>
                <c:pt idx="17">
                  <c:v>3.88</c:v>
                </c:pt>
                <c:pt idx="18">
                  <c:v>4.68</c:v>
                </c:pt>
                <c:pt idx="19">
                  <c:v>3.63</c:v>
                </c:pt>
                <c:pt idx="20">
                  <c:v>3.25</c:v>
                </c:pt>
                <c:pt idx="21">
                  <c:v>4.42</c:v>
                </c:pt>
                <c:pt idx="22">
                  <c:v>3.63</c:v>
                </c:pt>
                <c:pt idx="23">
                  <c:v>3.66</c:v>
                </c:pt>
                <c:pt idx="24">
                  <c:v>3.37</c:v>
                </c:pt>
                <c:pt idx="25">
                  <c:v>3.48</c:v>
                </c:pt>
                <c:pt idx="26">
                  <c:v>3.28</c:v>
                </c:pt>
                <c:pt idx="27">
                  <c:v>3.97</c:v>
                </c:pt>
                <c:pt idx="28">
                  <c:v>4.92</c:v>
                </c:pt>
                <c:pt idx="29">
                  <c:v>3.1</c:v>
                </c:pt>
                <c:pt idx="30">
                  <c:v>3.23</c:v>
                </c:pt>
                <c:pt idx="31">
                  <c:v>4.6900000000000004</c:v>
                </c:pt>
                <c:pt idx="32">
                  <c:v>4.2699999999999996</c:v>
                </c:pt>
                <c:pt idx="33">
                  <c:v>3.73</c:v>
                </c:pt>
                <c:pt idx="34">
                  <c:v>5.0999999999999996</c:v>
                </c:pt>
                <c:pt idx="35">
                  <c:v>4.1500000000000004</c:v>
                </c:pt>
                <c:pt idx="36">
                  <c:v>4.13</c:v>
                </c:pt>
                <c:pt idx="37">
                  <c:v>3.12</c:v>
                </c:pt>
                <c:pt idx="38">
                  <c:v>3.09</c:v>
                </c:pt>
                <c:pt idx="39">
                  <c:v>6.21</c:v>
                </c:pt>
                <c:pt idx="40">
                  <c:v>3.58</c:v>
                </c:pt>
                <c:pt idx="41">
                  <c:v>4.18</c:v>
                </c:pt>
                <c:pt idx="42">
                  <c:v>9.93</c:v>
                </c:pt>
                <c:pt idx="43">
                  <c:v>5.57</c:v>
                </c:pt>
                <c:pt idx="44">
                  <c:v>5.7</c:v>
                </c:pt>
                <c:pt idx="45">
                  <c:v>5.49</c:v>
                </c:pt>
                <c:pt idx="46">
                  <c:v>2.96</c:v>
                </c:pt>
                <c:pt idx="47">
                  <c:v>3.26</c:v>
                </c:pt>
                <c:pt idx="48">
                  <c:v>3.1</c:v>
                </c:pt>
                <c:pt idx="49">
                  <c:v>6.64</c:v>
                </c:pt>
                <c:pt idx="50">
                  <c:v>3.8</c:v>
                </c:pt>
                <c:pt idx="51">
                  <c:v>3.72</c:v>
                </c:pt>
                <c:pt idx="52">
                  <c:v>4.5</c:v>
                </c:pt>
                <c:pt idx="53">
                  <c:v>4.33</c:v>
                </c:pt>
                <c:pt idx="54">
                  <c:v>4.05</c:v>
                </c:pt>
                <c:pt idx="55">
                  <c:v>4.18</c:v>
                </c:pt>
                <c:pt idx="56">
                  <c:v>3.99</c:v>
                </c:pt>
                <c:pt idx="57">
                  <c:v>6.56</c:v>
                </c:pt>
                <c:pt idx="58">
                  <c:v>6.56</c:v>
                </c:pt>
                <c:pt idx="59">
                  <c:v>3.95</c:v>
                </c:pt>
                <c:pt idx="60">
                  <c:v>3.67</c:v>
                </c:pt>
                <c:pt idx="61">
                  <c:v>3.74</c:v>
                </c:pt>
                <c:pt idx="62">
                  <c:v>3.88</c:v>
                </c:pt>
                <c:pt idx="63">
                  <c:v>3.24</c:v>
                </c:pt>
                <c:pt idx="64">
                  <c:v>3.76</c:v>
                </c:pt>
                <c:pt idx="65">
                  <c:v>3.34</c:v>
                </c:pt>
                <c:pt idx="66">
                  <c:v>3.81</c:v>
                </c:pt>
                <c:pt idx="67">
                  <c:v>3.47</c:v>
                </c:pt>
                <c:pt idx="68">
                  <c:v>3.53</c:v>
                </c:pt>
                <c:pt idx="69">
                  <c:v>2.82</c:v>
                </c:pt>
                <c:pt idx="70">
                  <c:v>2.71</c:v>
                </c:pt>
                <c:pt idx="71">
                  <c:v>2.74</c:v>
                </c:pt>
                <c:pt idx="72">
                  <c:v>4.33</c:v>
                </c:pt>
                <c:pt idx="73">
                  <c:v>4</c:v>
                </c:pt>
                <c:pt idx="74">
                  <c:v>4.79</c:v>
                </c:pt>
                <c:pt idx="75">
                  <c:v>3.03</c:v>
                </c:pt>
                <c:pt idx="76">
                  <c:v>3.06</c:v>
                </c:pt>
                <c:pt idx="77">
                  <c:v>3.03</c:v>
                </c:pt>
                <c:pt idx="78">
                  <c:v>3.61</c:v>
                </c:pt>
                <c:pt idx="79">
                  <c:v>4</c:v>
                </c:pt>
                <c:pt idx="80">
                  <c:v>4.6900000000000004</c:v>
                </c:pt>
                <c:pt idx="81">
                  <c:v>4.22</c:v>
                </c:pt>
                <c:pt idx="82">
                  <c:v>4.0999999999999996</c:v>
                </c:pt>
                <c:pt idx="83">
                  <c:v>4.3099999999999996</c:v>
                </c:pt>
                <c:pt idx="84">
                  <c:v>4.1900000000000004</c:v>
                </c:pt>
                <c:pt idx="85">
                  <c:v>4.2699999999999996</c:v>
                </c:pt>
                <c:pt idx="86">
                  <c:v>4.21</c:v>
                </c:pt>
                <c:pt idx="87">
                  <c:v>3.78</c:v>
                </c:pt>
                <c:pt idx="88">
                  <c:v>3.52</c:v>
                </c:pt>
                <c:pt idx="89">
                  <c:v>3.72</c:v>
                </c:pt>
                <c:pt idx="90">
                  <c:v>4.76</c:v>
                </c:pt>
                <c:pt idx="91">
                  <c:v>4.6399999999999997</c:v>
                </c:pt>
                <c:pt idx="92">
                  <c:v>3.12</c:v>
                </c:pt>
                <c:pt idx="93">
                  <c:v>3.09</c:v>
                </c:pt>
                <c:pt idx="94">
                  <c:v>10.01</c:v>
                </c:pt>
                <c:pt idx="95">
                  <c:v>7.64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92-314C-831B-8B2140F9DEAA}"/>
            </c:ext>
          </c:extLst>
        </c:ser>
        <c:ser>
          <c:idx val="1"/>
          <c:order val="1"/>
          <c:tx>
            <c:v> wet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FF40FF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FF40FF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'wet vs dry'!$H$101:$H$128</c:f>
              <c:numCache>
                <c:formatCode>"$"#,##0.00</c:formatCode>
                <c:ptCount val="28"/>
                <c:pt idx="0">
                  <c:v>2.931111111111111</c:v>
                </c:pt>
                <c:pt idx="1">
                  <c:v>2.931111111111111</c:v>
                </c:pt>
                <c:pt idx="2">
                  <c:v>2.931111111111111</c:v>
                </c:pt>
                <c:pt idx="3">
                  <c:v>2.931111111111111</c:v>
                </c:pt>
                <c:pt idx="4">
                  <c:v>2.931111111111111</c:v>
                </c:pt>
                <c:pt idx="5">
                  <c:v>1.3672727272727272</c:v>
                </c:pt>
                <c:pt idx="6">
                  <c:v>1.3672727272727272</c:v>
                </c:pt>
                <c:pt idx="7">
                  <c:v>1.3672727272727272</c:v>
                </c:pt>
                <c:pt idx="8">
                  <c:v>1.3672727272727272</c:v>
                </c:pt>
                <c:pt idx="9">
                  <c:v>1.3672727272727272</c:v>
                </c:pt>
                <c:pt idx="10">
                  <c:v>1.3672727272727272</c:v>
                </c:pt>
                <c:pt idx="11">
                  <c:v>1.3672727272727272</c:v>
                </c:pt>
                <c:pt idx="12">
                  <c:v>1.3672727272727272</c:v>
                </c:pt>
                <c:pt idx="13">
                  <c:v>1.3672727272727272</c:v>
                </c:pt>
                <c:pt idx="14">
                  <c:v>5.2654545454545456</c:v>
                </c:pt>
                <c:pt idx="15">
                  <c:v>3.3745454545454545</c:v>
                </c:pt>
                <c:pt idx="16">
                  <c:v>4.7555555555555555</c:v>
                </c:pt>
                <c:pt idx="17">
                  <c:v>4.7555555555555555</c:v>
                </c:pt>
                <c:pt idx="18">
                  <c:v>4.7555555555555555</c:v>
                </c:pt>
                <c:pt idx="19">
                  <c:v>2.178205128205128</c:v>
                </c:pt>
                <c:pt idx="20">
                  <c:v>2.178205128205128</c:v>
                </c:pt>
                <c:pt idx="21">
                  <c:v>4.7115384615384617</c:v>
                </c:pt>
                <c:pt idx="22">
                  <c:v>4.7115384615384617</c:v>
                </c:pt>
                <c:pt idx="23">
                  <c:v>4.8472727272727276</c:v>
                </c:pt>
                <c:pt idx="24">
                  <c:v>2.1688888888888886</c:v>
                </c:pt>
                <c:pt idx="25">
                  <c:v>2.1688888888888886</c:v>
                </c:pt>
                <c:pt idx="26">
                  <c:v>2.1688888888888886</c:v>
                </c:pt>
              </c:numCache>
            </c:numRef>
          </c:xVal>
          <c:yVal>
            <c:numRef>
              <c:f>'wet vs dry'!$F$101:$F$128</c:f>
              <c:numCache>
                <c:formatCode>General</c:formatCode>
                <c:ptCount val="28"/>
                <c:pt idx="0">
                  <c:v>9.2799999999999994</c:v>
                </c:pt>
                <c:pt idx="1">
                  <c:v>6.91</c:v>
                </c:pt>
                <c:pt idx="2">
                  <c:v>7.2</c:v>
                </c:pt>
                <c:pt idx="3">
                  <c:v>5.03</c:v>
                </c:pt>
                <c:pt idx="4">
                  <c:v>5.91</c:v>
                </c:pt>
                <c:pt idx="5">
                  <c:v>9.58</c:v>
                </c:pt>
                <c:pt idx="6">
                  <c:v>6.25</c:v>
                </c:pt>
                <c:pt idx="7">
                  <c:v>6.95</c:v>
                </c:pt>
                <c:pt idx="8">
                  <c:v>7.86</c:v>
                </c:pt>
                <c:pt idx="9">
                  <c:v>3.41</c:v>
                </c:pt>
                <c:pt idx="10">
                  <c:v>3.32</c:v>
                </c:pt>
                <c:pt idx="11">
                  <c:v>4.6500000000000004</c:v>
                </c:pt>
                <c:pt idx="12">
                  <c:v>4.66</c:v>
                </c:pt>
                <c:pt idx="13">
                  <c:v>3.66</c:v>
                </c:pt>
                <c:pt idx="14">
                  <c:v>4.01</c:v>
                </c:pt>
                <c:pt idx="15">
                  <c:v>4.38</c:v>
                </c:pt>
                <c:pt idx="16">
                  <c:v>2.65</c:v>
                </c:pt>
                <c:pt idx="17">
                  <c:v>3.65</c:v>
                </c:pt>
                <c:pt idx="18">
                  <c:v>3.94</c:v>
                </c:pt>
                <c:pt idx="19">
                  <c:v>6.3</c:v>
                </c:pt>
                <c:pt idx="20">
                  <c:v>4.28</c:v>
                </c:pt>
                <c:pt idx="21">
                  <c:v>6.23</c:v>
                </c:pt>
                <c:pt idx="22">
                  <c:v>17.21</c:v>
                </c:pt>
                <c:pt idx="23">
                  <c:v>5.05</c:v>
                </c:pt>
                <c:pt idx="24">
                  <c:v>4.3499999999999996</c:v>
                </c:pt>
                <c:pt idx="25">
                  <c:v>4.0599999999999996</c:v>
                </c:pt>
                <c:pt idx="26">
                  <c:v>4.49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92-314C-831B-8B2140F9D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413215"/>
        <c:axId val="2054083167"/>
      </c:scatterChart>
      <c:valAx>
        <c:axId val="32041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Unit price ($/lb)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083167"/>
        <c:crosses val="max"/>
        <c:crossBetween val="midCat"/>
      </c:valAx>
      <c:valAx>
        <c:axId val="205408316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 sz="1000" b="0" i="0" u="none" strike="noStrike" baseline="0">
                    <a:effectLst/>
                  </a:rPr>
                  <a:t>δ</a:t>
                </a: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15N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0413215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698087515705026"/>
          <c:y val="0.62285855332120776"/>
          <c:w val="0.55649706077191363"/>
          <c:h val="0.1526879458543689"/>
        </c:manualLayout>
      </c:layout>
      <c:overlay val="0"/>
      <c:spPr>
        <a:solidFill>
          <a:schemeClr val="bg1"/>
        </a:solidFill>
        <a:ln w="6350"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l-GR" sz="10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δ</a:t>
            </a:r>
            <a:r>
              <a:rPr lang="en-US" sz="10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13C vs. unit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74759405074365"/>
          <c:y val="0.11314596092155145"/>
          <c:w val="0.81266907261592303"/>
          <c:h val="0.68227872557596969"/>
        </c:manualLayout>
      </c:layout>
      <c:scatterChart>
        <c:scatterStyle val="lineMarker"/>
        <c:varyColors val="0"/>
        <c:ser>
          <c:idx val="0"/>
          <c:order val="0"/>
          <c:tx>
            <c:v> dry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'wet vs dry'!$H$2:$H$97</c:f>
              <c:numCache>
                <c:formatCode>"$"#,##0.00</c:formatCode>
                <c:ptCount val="96"/>
                <c:pt idx="0">
                  <c:v>2.3326666666666669</c:v>
                </c:pt>
                <c:pt idx="1">
                  <c:v>2.1326666666666667</c:v>
                </c:pt>
                <c:pt idx="2">
                  <c:v>2.1326666666666667</c:v>
                </c:pt>
                <c:pt idx="3">
                  <c:v>2.3326666666666669</c:v>
                </c:pt>
                <c:pt idx="4">
                  <c:v>2.3993333333333333</c:v>
                </c:pt>
                <c:pt idx="5">
                  <c:v>2.3993333333333333</c:v>
                </c:pt>
                <c:pt idx="6">
                  <c:v>2.3993333333333333</c:v>
                </c:pt>
                <c:pt idx="7">
                  <c:v>3.15</c:v>
                </c:pt>
                <c:pt idx="8">
                  <c:v>3.15</c:v>
                </c:pt>
                <c:pt idx="9">
                  <c:v>0.73624999999999996</c:v>
                </c:pt>
                <c:pt idx="10">
                  <c:v>0.73624999999999996</c:v>
                </c:pt>
                <c:pt idx="11">
                  <c:v>0.73624999999999996</c:v>
                </c:pt>
                <c:pt idx="12">
                  <c:v>2.2574193548387096</c:v>
                </c:pt>
                <c:pt idx="13">
                  <c:v>2.2574193548387096</c:v>
                </c:pt>
                <c:pt idx="14">
                  <c:v>2.2574193548387096</c:v>
                </c:pt>
                <c:pt idx="15">
                  <c:v>2.2574193548387096</c:v>
                </c:pt>
                <c:pt idx="16">
                  <c:v>2.5154838709677421</c:v>
                </c:pt>
                <c:pt idx="17">
                  <c:v>1.40625</c:v>
                </c:pt>
                <c:pt idx="18">
                  <c:v>1.9844444444444445</c:v>
                </c:pt>
                <c:pt idx="19">
                  <c:v>1.40625</c:v>
                </c:pt>
                <c:pt idx="20">
                  <c:v>1.4356249999999999</c:v>
                </c:pt>
                <c:pt idx="21">
                  <c:v>1.40625</c:v>
                </c:pt>
                <c:pt idx="22">
                  <c:v>1.2</c:v>
                </c:pt>
                <c:pt idx="23">
                  <c:v>0.71812500000000001</c:v>
                </c:pt>
                <c:pt idx="24">
                  <c:v>0.71812500000000001</c:v>
                </c:pt>
                <c:pt idx="25">
                  <c:v>0.71812500000000001</c:v>
                </c:pt>
                <c:pt idx="26">
                  <c:v>0.71812500000000001</c:v>
                </c:pt>
                <c:pt idx="27">
                  <c:v>2.6989999999999998</c:v>
                </c:pt>
                <c:pt idx="28">
                  <c:v>1.5181249999999999</c:v>
                </c:pt>
                <c:pt idx="29">
                  <c:v>0.56187500000000001</c:v>
                </c:pt>
                <c:pt idx="30">
                  <c:v>0.56187500000000001</c:v>
                </c:pt>
                <c:pt idx="31">
                  <c:v>0.74937500000000001</c:v>
                </c:pt>
                <c:pt idx="32">
                  <c:v>2.3112499999999998</c:v>
                </c:pt>
                <c:pt idx="33">
                  <c:v>1.8557142857142856</c:v>
                </c:pt>
                <c:pt idx="34">
                  <c:v>2.3112499999999998</c:v>
                </c:pt>
                <c:pt idx="35">
                  <c:v>0.65874999999999995</c:v>
                </c:pt>
                <c:pt idx="36">
                  <c:v>2.3112499999999998</c:v>
                </c:pt>
                <c:pt idx="37">
                  <c:v>1.34</c:v>
                </c:pt>
                <c:pt idx="38">
                  <c:v>1.5306249999999999</c:v>
                </c:pt>
                <c:pt idx="39">
                  <c:v>2.0659999999999998</c:v>
                </c:pt>
                <c:pt idx="40">
                  <c:v>2.0659999999999998</c:v>
                </c:pt>
                <c:pt idx="41">
                  <c:v>3.8966666666666665</c:v>
                </c:pt>
                <c:pt idx="42">
                  <c:v>3.8966666666666665</c:v>
                </c:pt>
                <c:pt idx="43">
                  <c:v>2.5566666666666666</c:v>
                </c:pt>
                <c:pt idx="44">
                  <c:v>2.5566666666666666</c:v>
                </c:pt>
                <c:pt idx="45">
                  <c:v>2.367</c:v>
                </c:pt>
                <c:pt idx="46">
                  <c:v>2.367</c:v>
                </c:pt>
                <c:pt idx="49">
                  <c:v>2.1326666666666667</c:v>
                </c:pt>
                <c:pt idx="50">
                  <c:v>1.3936507936507936</c:v>
                </c:pt>
                <c:pt idx="51">
                  <c:v>1.3936507936507936</c:v>
                </c:pt>
                <c:pt idx="52">
                  <c:v>2.5154838709677421</c:v>
                </c:pt>
                <c:pt idx="53">
                  <c:v>3.9767045454545449</c:v>
                </c:pt>
                <c:pt idx="54">
                  <c:v>1.4356249999999999</c:v>
                </c:pt>
                <c:pt idx="55">
                  <c:v>1.40625</c:v>
                </c:pt>
                <c:pt idx="56">
                  <c:v>1.4356249999999999</c:v>
                </c:pt>
                <c:pt idx="57">
                  <c:v>1.40625</c:v>
                </c:pt>
                <c:pt idx="58">
                  <c:v>2.3050000000000002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0.65874999999999995</c:v>
                </c:pt>
                <c:pt idx="63">
                  <c:v>0.65874999999999995</c:v>
                </c:pt>
                <c:pt idx="64">
                  <c:v>0.65874999999999995</c:v>
                </c:pt>
                <c:pt idx="65">
                  <c:v>0.71812500000000001</c:v>
                </c:pt>
                <c:pt idx="66">
                  <c:v>0.71812500000000001</c:v>
                </c:pt>
                <c:pt idx="67">
                  <c:v>0.71812500000000001</c:v>
                </c:pt>
                <c:pt idx="68">
                  <c:v>0.71812500000000001</c:v>
                </c:pt>
                <c:pt idx="69">
                  <c:v>2.6989999999999998</c:v>
                </c:pt>
                <c:pt idx="70">
                  <c:v>2.6989999999999998</c:v>
                </c:pt>
                <c:pt idx="71">
                  <c:v>2.6989999999999998</c:v>
                </c:pt>
                <c:pt idx="72">
                  <c:v>1.5181249999999999</c:v>
                </c:pt>
                <c:pt idx="73">
                  <c:v>1.5181249999999999</c:v>
                </c:pt>
                <c:pt idx="74">
                  <c:v>1.5181249999999999</c:v>
                </c:pt>
                <c:pt idx="75">
                  <c:v>3.4536363636363636</c:v>
                </c:pt>
                <c:pt idx="76">
                  <c:v>3.4536363636363636</c:v>
                </c:pt>
                <c:pt idx="77">
                  <c:v>1.4368749999999999</c:v>
                </c:pt>
                <c:pt idx="78">
                  <c:v>0.74937500000000001</c:v>
                </c:pt>
                <c:pt idx="79">
                  <c:v>0.74937500000000001</c:v>
                </c:pt>
                <c:pt idx="80">
                  <c:v>1.4368749999999999</c:v>
                </c:pt>
                <c:pt idx="81">
                  <c:v>2.6199999999999997</c:v>
                </c:pt>
                <c:pt idx="82">
                  <c:v>0.74937500000000001</c:v>
                </c:pt>
                <c:pt idx="83">
                  <c:v>0.74937500000000001</c:v>
                </c:pt>
                <c:pt idx="84">
                  <c:v>0.99846153846153851</c:v>
                </c:pt>
                <c:pt idx="85">
                  <c:v>2.6199999999999997</c:v>
                </c:pt>
                <c:pt idx="86">
                  <c:v>0.74937500000000001</c:v>
                </c:pt>
                <c:pt idx="87">
                  <c:v>3.7396103896103896</c:v>
                </c:pt>
                <c:pt idx="88">
                  <c:v>3.7396103896103896</c:v>
                </c:pt>
                <c:pt idx="89">
                  <c:v>4.241428571428572</c:v>
                </c:pt>
                <c:pt idx="90">
                  <c:v>2.7741666666666664</c:v>
                </c:pt>
                <c:pt idx="91">
                  <c:v>2.7741666666666664</c:v>
                </c:pt>
                <c:pt idx="92">
                  <c:v>2.0659999999999998</c:v>
                </c:pt>
                <c:pt idx="93">
                  <c:v>2.0659999999999998</c:v>
                </c:pt>
                <c:pt idx="94">
                  <c:v>2.5566666666666666</c:v>
                </c:pt>
                <c:pt idx="95">
                  <c:v>3.5272727272727269</c:v>
                </c:pt>
              </c:numCache>
            </c:numRef>
          </c:xVal>
          <c:yVal>
            <c:numRef>
              <c:f>'wet vs dry'!$E$2:$E$97</c:f>
              <c:numCache>
                <c:formatCode>General</c:formatCode>
                <c:ptCount val="96"/>
                <c:pt idx="0">
                  <c:v>-20.190000000000001</c:v>
                </c:pt>
                <c:pt idx="1">
                  <c:v>-21.21</c:v>
                </c:pt>
                <c:pt idx="2">
                  <c:v>-21.54</c:v>
                </c:pt>
                <c:pt idx="3">
                  <c:v>-19.77</c:v>
                </c:pt>
                <c:pt idx="4">
                  <c:v>-20.48</c:v>
                </c:pt>
                <c:pt idx="5">
                  <c:v>-19.54</c:v>
                </c:pt>
                <c:pt idx="6">
                  <c:v>-20.6</c:v>
                </c:pt>
                <c:pt idx="7">
                  <c:v>-24.21</c:v>
                </c:pt>
                <c:pt idx="8">
                  <c:v>-24.15</c:v>
                </c:pt>
                <c:pt idx="9">
                  <c:v>-15.21</c:v>
                </c:pt>
                <c:pt idx="10">
                  <c:v>-20.34</c:v>
                </c:pt>
                <c:pt idx="11">
                  <c:v>-14.83</c:v>
                </c:pt>
                <c:pt idx="12">
                  <c:v>-19.73</c:v>
                </c:pt>
                <c:pt idx="13">
                  <c:v>-19.03</c:v>
                </c:pt>
                <c:pt idx="14">
                  <c:v>-19.12</c:v>
                </c:pt>
                <c:pt idx="15">
                  <c:v>-20.239999999999998</c:v>
                </c:pt>
                <c:pt idx="16">
                  <c:v>-18.91</c:v>
                </c:pt>
                <c:pt idx="17">
                  <c:v>-15.24</c:v>
                </c:pt>
                <c:pt idx="18">
                  <c:v>-19.64</c:v>
                </c:pt>
                <c:pt idx="19">
                  <c:v>-15.26</c:v>
                </c:pt>
                <c:pt idx="20">
                  <c:v>-15.46</c:v>
                </c:pt>
                <c:pt idx="21">
                  <c:v>-20.72</c:v>
                </c:pt>
                <c:pt idx="22">
                  <c:v>-21.45</c:v>
                </c:pt>
                <c:pt idx="23">
                  <c:v>-15.71</c:v>
                </c:pt>
                <c:pt idx="24">
                  <c:v>-17.95</c:v>
                </c:pt>
                <c:pt idx="25">
                  <c:v>-15.53</c:v>
                </c:pt>
                <c:pt idx="26">
                  <c:v>-15.98</c:v>
                </c:pt>
                <c:pt idx="27">
                  <c:v>-22.04</c:v>
                </c:pt>
                <c:pt idx="28">
                  <c:v>-19.989999999999998</c:v>
                </c:pt>
                <c:pt idx="29">
                  <c:v>-16.43</c:v>
                </c:pt>
                <c:pt idx="30">
                  <c:v>-15.86</c:v>
                </c:pt>
                <c:pt idx="31">
                  <c:v>-18.5</c:v>
                </c:pt>
                <c:pt idx="32">
                  <c:v>-19.13</c:v>
                </c:pt>
                <c:pt idx="33">
                  <c:v>-19.5</c:v>
                </c:pt>
                <c:pt idx="34">
                  <c:v>-19.45</c:v>
                </c:pt>
                <c:pt idx="35">
                  <c:v>-15.55</c:v>
                </c:pt>
                <c:pt idx="36">
                  <c:v>-18.78</c:v>
                </c:pt>
                <c:pt idx="37">
                  <c:v>-19.86</c:v>
                </c:pt>
                <c:pt idx="38">
                  <c:v>-20.079999999999998</c:v>
                </c:pt>
                <c:pt idx="39">
                  <c:v>-24.64</c:v>
                </c:pt>
                <c:pt idx="40">
                  <c:v>-21.53</c:v>
                </c:pt>
                <c:pt idx="41">
                  <c:v>-21.09</c:v>
                </c:pt>
                <c:pt idx="42">
                  <c:v>-20.94</c:v>
                </c:pt>
                <c:pt idx="43">
                  <c:v>-23.2</c:v>
                </c:pt>
                <c:pt idx="44">
                  <c:v>-23.15</c:v>
                </c:pt>
                <c:pt idx="45">
                  <c:v>-22.34</c:v>
                </c:pt>
                <c:pt idx="46">
                  <c:v>-21.31</c:v>
                </c:pt>
                <c:pt idx="47">
                  <c:v>-20.32</c:v>
                </c:pt>
                <c:pt idx="48">
                  <c:v>-20.239999999999998</c:v>
                </c:pt>
                <c:pt idx="49">
                  <c:v>-21.6</c:v>
                </c:pt>
                <c:pt idx="50">
                  <c:v>-18.07</c:v>
                </c:pt>
                <c:pt idx="51">
                  <c:v>-18.260000000000002</c:v>
                </c:pt>
                <c:pt idx="52">
                  <c:v>-20.34</c:v>
                </c:pt>
                <c:pt idx="53">
                  <c:v>-19.170000000000002</c:v>
                </c:pt>
                <c:pt idx="54">
                  <c:v>-15.62</c:v>
                </c:pt>
                <c:pt idx="55">
                  <c:v>-21.09</c:v>
                </c:pt>
                <c:pt idx="56">
                  <c:v>-15.61</c:v>
                </c:pt>
                <c:pt idx="57">
                  <c:v>-15.26</c:v>
                </c:pt>
                <c:pt idx="58">
                  <c:v>-21.42</c:v>
                </c:pt>
                <c:pt idx="59">
                  <c:v>-20.87</c:v>
                </c:pt>
                <c:pt idx="60">
                  <c:v>-20.9</c:v>
                </c:pt>
                <c:pt idx="61">
                  <c:v>-21.26</c:v>
                </c:pt>
                <c:pt idx="62">
                  <c:v>-16.100000000000001</c:v>
                </c:pt>
                <c:pt idx="63">
                  <c:v>-15.5</c:v>
                </c:pt>
                <c:pt idx="64">
                  <c:v>-15.74</c:v>
                </c:pt>
                <c:pt idx="65">
                  <c:v>-15.77</c:v>
                </c:pt>
                <c:pt idx="66">
                  <c:v>-15.52</c:v>
                </c:pt>
                <c:pt idx="67">
                  <c:v>-15.79</c:v>
                </c:pt>
                <c:pt idx="68">
                  <c:v>-15.7</c:v>
                </c:pt>
                <c:pt idx="69">
                  <c:v>-22.62</c:v>
                </c:pt>
                <c:pt idx="70">
                  <c:v>-22.69</c:v>
                </c:pt>
                <c:pt idx="71">
                  <c:v>-22.8</c:v>
                </c:pt>
                <c:pt idx="72">
                  <c:v>-19.170000000000002</c:v>
                </c:pt>
                <c:pt idx="73">
                  <c:v>-19.989999999999998</c:v>
                </c:pt>
                <c:pt idx="74">
                  <c:v>-19.73</c:v>
                </c:pt>
                <c:pt idx="75">
                  <c:v>-18.73</c:v>
                </c:pt>
                <c:pt idx="76">
                  <c:v>-18.29</c:v>
                </c:pt>
                <c:pt idx="77">
                  <c:v>-18.73</c:v>
                </c:pt>
                <c:pt idx="78">
                  <c:v>-18.93</c:v>
                </c:pt>
                <c:pt idx="79">
                  <c:v>-18.829999999999998</c:v>
                </c:pt>
                <c:pt idx="80">
                  <c:v>-18.34</c:v>
                </c:pt>
                <c:pt idx="81">
                  <c:v>-21.03</c:v>
                </c:pt>
                <c:pt idx="82">
                  <c:v>-18.399999999999999</c:v>
                </c:pt>
                <c:pt idx="83">
                  <c:v>-17.72</c:v>
                </c:pt>
                <c:pt idx="84">
                  <c:v>-17.079999999999998</c:v>
                </c:pt>
                <c:pt idx="85">
                  <c:v>-20.76</c:v>
                </c:pt>
                <c:pt idx="86">
                  <c:v>-18.63</c:v>
                </c:pt>
                <c:pt idx="87">
                  <c:v>-20.14</c:v>
                </c:pt>
                <c:pt idx="88">
                  <c:v>-20.41</c:v>
                </c:pt>
                <c:pt idx="89">
                  <c:v>-21.12</c:v>
                </c:pt>
                <c:pt idx="90">
                  <c:v>-22.13</c:v>
                </c:pt>
                <c:pt idx="91">
                  <c:v>-22.61</c:v>
                </c:pt>
                <c:pt idx="92">
                  <c:v>-22.44</c:v>
                </c:pt>
                <c:pt idx="93">
                  <c:v>-21.21</c:v>
                </c:pt>
                <c:pt idx="94">
                  <c:v>-22.27</c:v>
                </c:pt>
                <c:pt idx="95">
                  <c:v>-20.22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8C-1046-B9F8-3158FC0A8EA3}"/>
            </c:ext>
          </c:extLst>
        </c:ser>
        <c:ser>
          <c:idx val="1"/>
          <c:order val="1"/>
          <c:tx>
            <c:v> wet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FF40FF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FF40FF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'wet vs dry'!$H$101:$H$128</c:f>
              <c:numCache>
                <c:formatCode>"$"#,##0.00</c:formatCode>
                <c:ptCount val="28"/>
                <c:pt idx="0">
                  <c:v>2.931111111111111</c:v>
                </c:pt>
                <c:pt idx="1">
                  <c:v>2.931111111111111</c:v>
                </c:pt>
                <c:pt idx="2">
                  <c:v>2.931111111111111</c:v>
                </c:pt>
                <c:pt idx="3">
                  <c:v>2.931111111111111</c:v>
                </c:pt>
                <c:pt idx="4">
                  <c:v>2.931111111111111</c:v>
                </c:pt>
                <c:pt idx="5">
                  <c:v>1.3672727272727272</c:v>
                </c:pt>
                <c:pt idx="6">
                  <c:v>1.3672727272727272</c:v>
                </c:pt>
                <c:pt idx="7">
                  <c:v>1.3672727272727272</c:v>
                </c:pt>
                <c:pt idx="8">
                  <c:v>1.3672727272727272</c:v>
                </c:pt>
                <c:pt idx="9">
                  <c:v>1.3672727272727272</c:v>
                </c:pt>
                <c:pt idx="10">
                  <c:v>1.3672727272727272</c:v>
                </c:pt>
                <c:pt idx="11">
                  <c:v>1.3672727272727272</c:v>
                </c:pt>
                <c:pt idx="12">
                  <c:v>1.3672727272727272</c:v>
                </c:pt>
                <c:pt idx="13">
                  <c:v>1.3672727272727272</c:v>
                </c:pt>
                <c:pt idx="14">
                  <c:v>5.2654545454545456</c:v>
                </c:pt>
                <c:pt idx="15">
                  <c:v>3.3745454545454545</c:v>
                </c:pt>
                <c:pt idx="16">
                  <c:v>4.7555555555555555</c:v>
                </c:pt>
                <c:pt idx="17">
                  <c:v>4.7555555555555555</c:v>
                </c:pt>
                <c:pt idx="18">
                  <c:v>4.7555555555555555</c:v>
                </c:pt>
                <c:pt idx="19">
                  <c:v>2.178205128205128</c:v>
                </c:pt>
                <c:pt idx="20">
                  <c:v>2.178205128205128</c:v>
                </c:pt>
                <c:pt idx="21">
                  <c:v>4.7115384615384617</c:v>
                </c:pt>
                <c:pt idx="22">
                  <c:v>4.7115384615384617</c:v>
                </c:pt>
                <c:pt idx="23">
                  <c:v>4.8472727272727276</c:v>
                </c:pt>
                <c:pt idx="24">
                  <c:v>2.1688888888888886</c:v>
                </c:pt>
                <c:pt idx="25">
                  <c:v>2.1688888888888886</c:v>
                </c:pt>
                <c:pt idx="26">
                  <c:v>2.1688888888888886</c:v>
                </c:pt>
              </c:numCache>
            </c:numRef>
          </c:xVal>
          <c:yVal>
            <c:numRef>
              <c:f>'wet vs dry'!$E$101:$E$128</c:f>
              <c:numCache>
                <c:formatCode>General</c:formatCode>
                <c:ptCount val="28"/>
                <c:pt idx="0">
                  <c:v>-18.489999999999998</c:v>
                </c:pt>
                <c:pt idx="1">
                  <c:v>-18.760000000000002</c:v>
                </c:pt>
                <c:pt idx="2">
                  <c:v>-17.420000000000002</c:v>
                </c:pt>
                <c:pt idx="3">
                  <c:v>-16.18</c:v>
                </c:pt>
                <c:pt idx="4">
                  <c:v>-17.100000000000001</c:v>
                </c:pt>
                <c:pt idx="5">
                  <c:v>-19.36</c:v>
                </c:pt>
                <c:pt idx="6">
                  <c:v>-20.56</c:v>
                </c:pt>
                <c:pt idx="7">
                  <c:v>-19.190000000000001</c:v>
                </c:pt>
                <c:pt idx="8">
                  <c:v>-19.16</c:v>
                </c:pt>
                <c:pt idx="9">
                  <c:v>-21.41</c:v>
                </c:pt>
                <c:pt idx="10">
                  <c:v>-19.440000000000001</c:v>
                </c:pt>
                <c:pt idx="11">
                  <c:v>-18.600000000000001</c:v>
                </c:pt>
                <c:pt idx="12">
                  <c:v>-17.02</c:v>
                </c:pt>
                <c:pt idx="13">
                  <c:v>-21.4</c:v>
                </c:pt>
                <c:pt idx="14">
                  <c:v>-17.920000000000002</c:v>
                </c:pt>
                <c:pt idx="15">
                  <c:v>-17.7</c:v>
                </c:pt>
                <c:pt idx="16">
                  <c:v>-20.78</c:v>
                </c:pt>
                <c:pt idx="17">
                  <c:v>-21.36</c:v>
                </c:pt>
                <c:pt idx="18">
                  <c:v>-21.45</c:v>
                </c:pt>
                <c:pt idx="19">
                  <c:v>-18.34</c:v>
                </c:pt>
                <c:pt idx="20">
                  <c:v>-17.38</c:v>
                </c:pt>
                <c:pt idx="21">
                  <c:v>-21.49</c:v>
                </c:pt>
                <c:pt idx="22">
                  <c:v>-17.64</c:v>
                </c:pt>
                <c:pt idx="23">
                  <c:v>-17.079999999999998</c:v>
                </c:pt>
                <c:pt idx="24">
                  <c:v>-19.45</c:v>
                </c:pt>
                <c:pt idx="25">
                  <c:v>-17.940000000000001</c:v>
                </c:pt>
                <c:pt idx="26">
                  <c:v>-18.149999999999999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8C-1046-B9F8-3158FC0A8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413215"/>
        <c:axId val="2054083167"/>
      </c:scatterChart>
      <c:valAx>
        <c:axId val="32041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Unit price ($/lb)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083167"/>
        <c:crosses val="max"/>
        <c:crossBetween val="midCat"/>
      </c:valAx>
      <c:valAx>
        <c:axId val="205408316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 sz="1000" b="0" i="0" u="none" strike="noStrike" baseline="0">
                    <a:effectLst/>
                  </a:rPr>
                  <a:t>δ</a:t>
                </a: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13C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0413215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698087515705026"/>
          <c:y val="0.62285855332120776"/>
          <c:w val="0.55649706077191363"/>
          <c:h val="0.1526879458543689"/>
        </c:manualLayout>
      </c:layout>
      <c:overlay val="0"/>
      <c:spPr>
        <a:solidFill>
          <a:schemeClr val="bg1"/>
        </a:solidFill>
        <a:ln w="6350"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Stable isotope signatures (from McDonald et al. 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74759405074365"/>
          <c:y val="0.14578703703703705"/>
          <c:w val="0.8196275153105862"/>
          <c:h val="0.67350065616797905"/>
        </c:manualLayout>
      </c:layout>
      <c:scatterChart>
        <c:scatterStyle val="lineMarker"/>
        <c:varyColors val="0"/>
        <c:ser>
          <c:idx val="0"/>
          <c:order val="0"/>
          <c:tx>
            <c:v>cats</c:v>
          </c:tx>
          <c:spPr>
            <a:ln w="6350" cap="rnd">
              <a:solidFill>
                <a:srgbClr val="FF6261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6350">
                <a:solidFill>
                  <a:srgbClr val="FF6261"/>
                </a:solidFill>
              </a:ln>
              <a:effectLst/>
            </c:spPr>
          </c:marker>
          <c:xVal>
            <c:numRef>
              <c:f>'Fig. 1'!$AD$8:$AD$12</c:f>
              <c:numCache>
                <c:formatCode>0.00</c:formatCode>
                <c:ptCount val="5"/>
                <c:pt idx="0">
                  <c:v>-18.480235638416868</c:v>
                </c:pt>
                <c:pt idx="1">
                  <c:v>-15.442901616485084</c:v>
                </c:pt>
                <c:pt idx="2">
                  <c:v>-16.961568627450976</c:v>
                </c:pt>
                <c:pt idx="3">
                  <c:v>-16.961568627450976</c:v>
                </c:pt>
                <c:pt idx="4">
                  <c:v>-16.961568627450976</c:v>
                </c:pt>
              </c:numCache>
            </c:numRef>
          </c:xVal>
          <c:yVal>
            <c:numRef>
              <c:f>'Fig. 1'!$AE$8:$AE$12</c:f>
              <c:numCache>
                <c:formatCode>0.00</c:formatCode>
                <c:ptCount val="5"/>
                <c:pt idx="0">
                  <c:v>6.7174509803921554</c:v>
                </c:pt>
                <c:pt idx="1">
                  <c:v>6.7174509803921554</c:v>
                </c:pt>
                <c:pt idx="2">
                  <c:v>6.7174509803921554</c:v>
                </c:pt>
                <c:pt idx="3">
                  <c:v>5.9204545107958086</c:v>
                </c:pt>
                <c:pt idx="4">
                  <c:v>7.5144474499885021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5-D044-B30C-F2CA1BB61D2F}"/>
            </c:ext>
          </c:extLst>
        </c:ser>
        <c:ser>
          <c:idx val="1"/>
          <c:order val="1"/>
          <c:tx>
            <c:v>prey (adjusted)</c:v>
          </c:tx>
          <c:spPr>
            <a:ln w="6350" cap="rnd">
              <a:solidFill>
                <a:srgbClr val="58508D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6350">
                <a:solidFill>
                  <a:srgbClr val="58508D"/>
                </a:solidFill>
              </a:ln>
              <a:effectLst/>
            </c:spPr>
          </c:marker>
          <c:xVal>
            <c:numRef>
              <c:f>'Fig. 1'!$AF$8:$AF$12</c:f>
              <c:numCache>
                <c:formatCode>0.00</c:formatCode>
                <c:ptCount val="5"/>
                <c:pt idx="0">
                  <c:v>-21.345076097499881</c:v>
                </c:pt>
                <c:pt idx="1">
                  <c:v>-17.194498370585226</c:v>
                </c:pt>
                <c:pt idx="2">
                  <c:v>-19.269787234042553</c:v>
                </c:pt>
                <c:pt idx="3">
                  <c:v>-19.269787234042553</c:v>
                </c:pt>
                <c:pt idx="4">
                  <c:v>-19.269787234042553</c:v>
                </c:pt>
              </c:numCache>
            </c:numRef>
          </c:xVal>
          <c:yVal>
            <c:numRef>
              <c:f>'Fig. 1'!$AG$8:$AG$12</c:f>
              <c:numCache>
                <c:formatCode>0.00</c:formatCode>
                <c:ptCount val="5"/>
                <c:pt idx="0">
                  <c:v>7.3821276595744685</c:v>
                </c:pt>
                <c:pt idx="1">
                  <c:v>7.3821276595744685</c:v>
                </c:pt>
                <c:pt idx="2">
                  <c:v>7.3821276595744685</c:v>
                </c:pt>
                <c:pt idx="3">
                  <c:v>5.6578219566140611</c:v>
                </c:pt>
                <c:pt idx="4">
                  <c:v>9.1064333625348759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5-D044-B30C-F2CA1BB61D2F}"/>
            </c:ext>
          </c:extLst>
        </c:ser>
        <c:ser>
          <c:idx val="2"/>
          <c:order val="2"/>
          <c:tx>
            <c:v>dry food (adjusted)</c:v>
          </c:tx>
          <c:spPr>
            <a:ln w="6350" cap="rnd">
              <a:solidFill>
                <a:srgbClr val="FFA607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6350">
                <a:solidFill>
                  <a:srgbClr val="FFA607"/>
                </a:solidFill>
              </a:ln>
              <a:effectLst/>
            </c:spPr>
          </c:marker>
          <c:xVal>
            <c:numRef>
              <c:f>'Fig. 1'!$AH$8:$AH$12</c:f>
              <c:numCache>
                <c:formatCode>0.00</c:formatCode>
                <c:ptCount val="5"/>
                <c:pt idx="0">
                  <c:v>-18.968501378142609</c:v>
                </c:pt>
                <c:pt idx="1">
                  <c:v>-14.33272311165331</c:v>
                </c:pt>
                <c:pt idx="2">
                  <c:v>-16.65061224489796</c:v>
                </c:pt>
                <c:pt idx="3">
                  <c:v>-16.65061224489796</c:v>
                </c:pt>
                <c:pt idx="4">
                  <c:v>-16.65061224489796</c:v>
                </c:pt>
              </c:numCache>
            </c:numRef>
          </c:xVal>
          <c:yVal>
            <c:numRef>
              <c:f>'Fig. 1'!$AI$8:$AI$12</c:f>
              <c:numCache>
                <c:formatCode>0.00</c:formatCode>
                <c:ptCount val="5"/>
                <c:pt idx="0">
                  <c:v>6.0651020408163259</c:v>
                </c:pt>
                <c:pt idx="1">
                  <c:v>6.0651020408163259</c:v>
                </c:pt>
                <c:pt idx="2">
                  <c:v>6.0651020408163259</c:v>
                </c:pt>
                <c:pt idx="3">
                  <c:v>4.7502555313189569</c:v>
                </c:pt>
                <c:pt idx="4">
                  <c:v>7.3799485503136948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75-D044-B30C-F2CA1BB61D2F}"/>
            </c:ext>
          </c:extLst>
        </c:ser>
        <c:ser>
          <c:idx val="3"/>
          <c:order val="3"/>
          <c:tx>
            <c:v>wet food (adjusted)</c:v>
          </c:tx>
          <c:spPr>
            <a:ln w="6350" cap="rnd">
              <a:solidFill>
                <a:srgbClr val="BB4F8F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6350">
                <a:solidFill>
                  <a:srgbClr val="BB4F8F"/>
                </a:solidFill>
              </a:ln>
              <a:effectLst/>
            </c:spPr>
          </c:marker>
          <c:xVal>
            <c:numRef>
              <c:f>'Fig. 1'!$AJ$8:$AJ$12</c:f>
              <c:numCache>
                <c:formatCode>0.00</c:formatCode>
                <c:ptCount val="5"/>
                <c:pt idx="0">
                  <c:v>-17.871548936631392</c:v>
                </c:pt>
                <c:pt idx="1">
                  <c:v>-14.702022491940028</c:v>
                </c:pt>
                <c:pt idx="2">
                  <c:v>-16.28678571428571</c:v>
                </c:pt>
                <c:pt idx="3">
                  <c:v>-16.28678571428571</c:v>
                </c:pt>
                <c:pt idx="4">
                  <c:v>-16.28678571428571</c:v>
                </c:pt>
              </c:numCache>
            </c:numRef>
          </c:xVal>
          <c:yVal>
            <c:numRef>
              <c:f>'Fig. 1'!$AK$8:$AK$12</c:f>
              <c:numCache>
                <c:formatCode>0.00</c:formatCode>
                <c:ptCount val="5"/>
                <c:pt idx="0">
                  <c:v>7.7982142857142875</c:v>
                </c:pt>
                <c:pt idx="1">
                  <c:v>7.7982142857142875</c:v>
                </c:pt>
                <c:pt idx="2">
                  <c:v>7.7982142857142875</c:v>
                </c:pt>
                <c:pt idx="3">
                  <c:v>4.8481847145236072</c:v>
                </c:pt>
                <c:pt idx="4">
                  <c:v>10.748243856904967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75-D044-B30C-F2CA1BB61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38752"/>
        <c:axId val="157132432"/>
      </c:scatterChart>
      <c:valAx>
        <c:axId val="120138752"/>
        <c:scaling>
          <c:orientation val="minMax"/>
          <c:max val="-14"/>
          <c:min val="-2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δ13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 (‰)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132432"/>
        <c:crosses val="autoZero"/>
        <c:crossBetween val="midCat"/>
        <c:minorUnit val="1"/>
      </c:valAx>
      <c:valAx>
        <c:axId val="157132432"/>
        <c:scaling>
          <c:orientation val="minMax"/>
          <c:max val="10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δ15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N (‰)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138752"/>
        <c:crossesAt val="-26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166666666666666"/>
          <c:y val="0.55164078448527265"/>
          <c:w val="0.3"/>
          <c:h val="0.24002588218139403"/>
        </c:manualLayout>
      </c:layout>
      <c:overlay val="0"/>
      <c:spPr>
        <a:solidFill>
          <a:schemeClr val="bg1"/>
        </a:solidFill>
        <a:ln w="6350"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Stable isotope signatures (from McDonald et al. 2020)</a:t>
            </a:r>
          </a:p>
        </c:rich>
      </c:tx>
      <c:layout>
        <c:manualLayout>
          <c:xMode val="edge"/>
          <c:yMode val="edge"/>
          <c:x val="0.17938367150480736"/>
          <c:y val="2.69547976533054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74759405074365"/>
          <c:y val="0.12332456653890846"/>
          <c:w val="0.8196275153105862"/>
          <c:h val="0.69596297075828939"/>
        </c:manualLayout>
      </c:layout>
      <c:scatterChart>
        <c:scatterStyle val="lineMarker"/>
        <c:varyColors val="0"/>
        <c:ser>
          <c:idx val="0"/>
          <c:order val="0"/>
          <c:tx>
            <c:v>cats (mean, SD)</c:v>
          </c:tx>
          <c:spPr>
            <a:ln w="6350" cap="rnd">
              <a:solidFill>
                <a:srgbClr val="FFA607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6350">
                <a:solidFill>
                  <a:srgbClr val="FFA607"/>
                </a:solidFill>
              </a:ln>
              <a:effectLst/>
            </c:spPr>
          </c:marker>
          <c:xVal>
            <c:numRef>
              <c:f>'Fig. 1'!$AD$8:$AD$12</c:f>
              <c:numCache>
                <c:formatCode>0.00</c:formatCode>
                <c:ptCount val="5"/>
                <c:pt idx="0">
                  <c:v>-18.480235638416868</c:v>
                </c:pt>
                <c:pt idx="1">
                  <c:v>-15.442901616485084</c:v>
                </c:pt>
                <c:pt idx="2">
                  <c:v>-16.961568627450976</c:v>
                </c:pt>
                <c:pt idx="3">
                  <c:v>-16.961568627450976</c:v>
                </c:pt>
                <c:pt idx="4">
                  <c:v>-16.961568627450976</c:v>
                </c:pt>
              </c:numCache>
            </c:numRef>
          </c:xVal>
          <c:yVal>
            <c:numRef>
              <c:f>'Fig. 1'!$AE$8:$AE$12</c:f>
              <c:numCache>
                <c:formatCode>0.00</c:formatCode>
                <c:ptCount val="5"/>
                <c:pt idx="0">
                  <c:v>6.7174509803921554</c:v>
                </c:pt>
                <c:pt idx="1">
                  <c:v>6.7174509803921554</c:v>
                </c:pt>
                <c:pt idx="2">
                  <c:v>6.7174509803921554</c:v>
                </c:pt>
                <c:pt idx="3">
                  <c:v>5.9204545107958086</c:v>
                </c:pt>
                <c:pt idx="4">
                  <c:v>7.5144474499885021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78-3042-8308-AC83E710EF1D}"/>
            </c:ext>
          </c:extLst>
        </c:ser>
        <c:ser>
          <c:idx val="1"/>
          <c:order val="1"/>
          <c:tx>
            <c:v>prey (TDF-adjusted)</c:v>
          </c:tx>
          <c:spPr>
            <a:ln w="6350" cap="rnd">
              <a:solidFill>
                <a:srgbClr val="58508D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6350">
                <a:solidFill>
                  <a:srgbClr val="58508D"/>
                </a:solidFill>
              </a:ln>
              <a:effectLst/>
            </c:spPr>
          </c:marker>
          <c:xVal>
            <c:numRef>
              <c:f>'Fig. 1'!$AF$8:$AF$12</c:f>
              <c:numCache>
                <c:formatCode>0.00</c:formatCode>
                <c:ptCount val="5"/>
                <c:pt idx="0">
                  <c:v>-21.345076097499881</c:v>
                </c:pt>
                <c:pt idx="1">
                  <c:v>-17.194498370585226</c:v>
                </c:pt>
                <c:pt idx="2">
                  <c:v>-19.269787234042553</c:v>
                </c:pt>
                <c:pt idx="3">
                  <c:v>-19.269787234042553</c:v>
                </c:pt>
                <c:pt idx="4">
                  <c:v>-19.269787234042553</c:v>
                </c:pt>
              </c:numCache>
            </c:numRef>
          </c:xVal>
          <c:yVal>
            <c:numRef>
              <c:f>'Fig. 1'!$AG$8:$AG$12</c:f>
              <c:numCache>
                <c:formatCode>0.00</c:formatCode>
                <c:ptCount val="5"/>
                <c:pt idx="0">
                  <c:v>7.3821276595744685</c:v>
                </c:pt>
                <c:pt idx="1">
                  <c:v>7.3821276595744685</c:v>
                </c:pt>
                <c:pt idx="2">
                  <c:v>7.3821276595744685</c:v>
                </c:pt>
                <c:pt idx="3">
                  <c:v>5.6578219566140611</c:v>
                </c:pt>
                <c:pt idx="4">
                  <c:v>9.1064333625348759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78-3042-8308-AC83E710EF1D}"/>
            </c:ext>
          </c:extLst>
        </c:ser>
        <c:ser>
          <c:idx val="2"/>
          <c:order val="2"/>
          <c:tx>
            <c:v>dry food (TDF-adjusted)</c:v>
          </c:tx>
          <c:spPr>
            <a:ln w="6350" cap="rnd">
              <a:solidFill>
                <a:srgbClr val="FF40FF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6350">
                <a:solidFill>
                  <a:srgbClr val="FF40FF"/>
                </a:solidFill>
              </a:ln>
              <a:effectLst/>
            </c:spPr>
          </c:marker>
          <c:xVal>
            <c:numRef>
              <c:f>'Fig. 1'!$AH$8:$AH$12</c:f>
              <c:numCache>
                <c:formatCode>0.00</c:formatCode>
                <c:ptCount val="5"/>
                <c:pt idx="0">
                  <c:v>-18.968501378142609</c:v>
                </c:pt>
                <c:pt idx="1">
                  <c:v>-14.33272311165331</c:v>
                </c:pt>
                <c:pt idx="2">
                  <c:v>-16.65061224489796</c:v>
                </c:pt>
                <c:pt idx="3">
                  <c:v>-16.65061224489796</c:v>
                </c:pt>
                <c:pt idx="4">
                  <c:v>-16.65061224489796</c:v>
                </c:pt>
              </c:numCache>
            </c:numRef>
          </c:xVal>
          <c:yVal>
            <c:numRef>
              <c:f>'Fig. 1'!$AI$8:$AI$12</c:f>
              <c:numCache>
                <c:formatCode>0.00</c:formatCode>
                <c:ptCount val="5"/>
                <c:pt idx="0">
                  <c:v>6.0651020408163259</c:v>
                </c:pt>
                <c:pt idx="1">
                  <c:v>6.0651020408163259</c:v>
                </c:pt>
                <c:pt idx="2">
                  <c:v>6.0651020408163259</c:v>
                </c:pt>
                <c:pt idx="3">
                  <c:v>4.7502555313189569</c:v>
                </c:pt>
                <c:pt idx="4">
                  <c:v>7.3799485503136948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78-3042-8308-AC83E710EF1D}"/>
            </c:ext>
          </c:extLst>
        </c:ser>
        <c:ser>
          <c:idx val="3"/>
          <c:order val="3"/>
          <c:tx>
            <c:v>wet food (TDF-adjusted)</c:v>
          </c:tx>
          <c:spPr>
            <a:ln w="6350" cap="rnd">
              <a:solidFill>
                <a:srgbClr val="FF6261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6350">
                <a:solidFill>
                  <a:srgbClr val="FF6261"/>
                </a:solidFill>
              </a:ln>
              <a:effectLst/>
            </c:spPr>
          </c:marker>
          <c:xVal>
            <c:numRef>
              <c:f>'Fig. 1'!$AJ$8:$AJ$12</c:f>
              <c:numCache>
                <c:formatCode>0.00</c:formatCode>
                <c:ptCount val="5"/>
                <c:pt idx="0">
                  <c:v>-17.871548936631392</c:v>
                </c:pt>
                <c:pt idx="1">
                  <c:v>-14.702022491940028</c:v>
                </c:pt>
                <c:pt idx="2">
                  <c:v>-16.28678571428571</c:v>
                </c:pt>
                <c:pt idx="3">
                  <c:v>-16.28678571428571</c:v>
                </c:pt>
                <c:pt idx="4">
                  <c:v>-16.28678571428571</c:v>
                </c:pt>
              </c:numCache>
            </c:numRef>
          </c:xVal>
          <c:yVal>
            <c:numRef>
              <c:f>'Fig. 1'!$AK$8:$AK$12</c:f>
              <c:numCache>
                <c:formatCode>0.00</c:formatCode>
                <c:ptCount val="5"/>
                <c:pt idx="0">
                  <c:v>7.7982142857142875</c:v>
                </c:pt>
                <c:pt idx="1">
                  <c:v>7.7982142857142875</c:v>
                </c:pt>
                <c:pt idx="2">
                  <c:v>7.7982142857142875</c:v>
                </c:pt>
                <c:pt idx="3">
                  <c:v>4.8481847145236072</c:v>
                </c:pt>
                <c:pt idx="4">
                  <c:v>10.748243856904967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78-3042-8308-AC83E710EF1D}"/>
            </c:ext>
          </c:extLst>
        </c:ser>
        <c:ser>
          <c:idx val="4"/>
          <c:order val="4"/>
          <c:tx>
            <c:v>cats (raw data)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6350">
                <a:solidFill>
                  <a:srgbClr val="FFA607"/>
                </a:solidFill>
              </a:ln>
              <a:effectLst/>
            </c:spPr>
          </c:marker>
          <c:xVal>
            <c:numRef>
              <c:f>'Raw Cat Data'!$G$55:$G$105</c:f>
              <c:numCache>
                <c:formatCode>General</c:formatCode>
                <c:ptCount val="51"/>
                <c:pt idx="0">
                  <c:v>-16.690000000000001</c:v>
                </c:pt>
                <c:pt idx="1">
                  <c:v>-15.58</c:v>
                </c:pt>
                <c:pt idx="2">
                  <c:v>-19.07</c:v>
                </c:pt>
                <c:pt idx="3">
                  <c:v>-15.15</c:v>
                </c:pt>
                <c:pt idx="4">
                  <c:v>-19.850000000000001</c:v>
                </c:pt>
                <c:pt idx="5">
                  <c:v>-17.3</c:v>
                </c:pt>
                <c:pt idx="6">
                  <c:v>-14.92</c:v>
                </c:pt>
                <c:pt idx="7">
                  <c:v>-18.510000000000002</c:v>
                </c:pt>
                <c:pt idx="8">
                  <c:v>-20.11</c:v>
                </c:pt>
                <c:pt idx="9">
                  <c:v>-15.87</c:v>
                </c:pt>
                <c:pt idx="10">
                  <c:v>-16.23</c:v>
                </c:pt>
                <c:pt idx="11">
                  <c:v>-19.79</c:v>
                </c:pt>
                <c:pt idx="12">
                  <c:v>-15.38</c:v>
                </c:pt>
                <c:pt idx="13">
                  <c:v>-15.7</c:v>
                </c:pt>
                <c:pt idx="14">
                  <c:v>-16.04</c:v>
                </c:pt>
                <c:pt idx="15">
                  <c:v>-15.91</c:v>
                </c:pt>
                <c:pt idx="16">
                  <c:v>-16.04</c:v>
                </c:pt>
                <c:pt idx="17">
                  <c:v>-16.489999999999998</c:v>
                </c:pt>
                <c:pt idx="18">
                  <c:v>-16.329999999999998</c:v>
                </c:pt>
                <c:pt idx="19">
                  <c:v>-17.14</c:v>
                </c:pt>
                <c:pt idx="20">
                  <c:v>-17.940000000000001</c:v>
                </c:pt>
                <c:pt idx="21">
                  <c:v>-16.52</c:v>
                </c:pt>
                <c:pt idx="22">
                  <c:v>-14.8</c:v>
                </c:pt>
                <c:pt idx="23">
                  <c:v>-15.87</c:v>
                </c:pt>
                <c:pt idx="24">
                  <c:v>-15.91</c:v>
                </c:pt>
                <c:pt idx="25">
                  <c:v>-17.71</c:v>
                </c:pt>
                <c:pt idx="26">
                  <c:v>-18.47</c:v>
                </c:pt>
                <c:pt idx="27">
                  <c:v>-18.29</c:v>
                </c:pt>
                <c:pt idx="28">
                  <c:v>-18.64</c:v>
                </c:pt>
                <c:pt idx="29">
                  <c:v>-17.82</c:v>
                </c:pt>
                <c:pt idx="30">
                  <c:v>-16.43</c:v>
                </c:pt>
                <c:pt idx="31">
                  <c:v>-16.75</c:v>
                </c:pt>
                <c:pt idx="32">
                  <c:v>-15.44</c:v>
                </c:pt>
                <c:pt idx="33">
                  <c:v>-16.29</c:v>
                </c:pt>
                <c:pt idx="34">
                  <c:v>-18.670000000000002</c:v>
                </c:pt>
                <c:pt idx="35">
                  <c:v>-18.03</c:v>
                </c:pt>
                <c:pt idx="36">
                  <c:v>-19.5</c:v>
                </c:pt>
                <c:pt idx="37">
                  <c:v>-15.17</c:v>
                </c:pt>
                <c:pt idx="38">
                  <c:v>-15.18</c:v>
                </c:pt>
                <c:pt idx="39">
                  <c:v>-16.54</c:v>
                </c:pt>
                <c:pt idx="40">
                  <c:v>-15.7</c:v>
                </c:pt>
                <c:pt idx="41">
                  <c:v>-16.420000000000002</c:v>
                </c:pt>
                <c:pt idx="42">
                  <c:v>-19.13</c:v>
                </c:pt>
                <c:pt idx="43">
                  <c:v>-19.190000000000001</c:v>
                </c:pt>
                <c:pt idx="44">
                  <c:v>-17.02</c:v>
                </c:pt>
                <c:pt idx="45">
                  <c:v>-15.34</c:v>
                </c:pt>
                <c:pt idx="46">
                  <c:v>-16.09</c:v>
                </c:pt>
                <c:pt idx="47">
                  <c:v>-16.52</c:v>
                </c:pt>
                <c:pt idx="48">
                  <c:v>-17.5</c:v>
                </c:pt>
                <c:pt idx="49">
                  <c:v>-19.43</c:v>
                </c:pt>
                <c:pt idx="50">
                  <c:v>-14.63</c:v>
                </c:pt>
              </c:numCache>
            </c:numRef>
          </c:xVal>
          <c:yVal>
            <c:numRef>
              <c:f>'Raw Cat Data'!$H$55:$H$105</c:f>
              <c:numCache>
                <c:formatCode>General</c:formatCode>
                <c:ptCount val="51"/>
                <c:pt idx="0">
                  <c:v>7.26</c:v>
                </c:pt>
                <c:pt idx="1">
                  <c:v>7.08</c:v>
                </c:pt>
                <c:pt idx="2">
                  <c:v>6.05</c:v>
                </c:pt>
                <c:pt idx="3">
                  <c:v>7.74</c:v>
                </c:pt>
                <c:pt idx="4">
                  <c:v>6.19</c:v>
                </c:pt>
                <c:pt idx="5">
                  <c:v>6.68</c:v>
                </c:pt>
                <c:pt idx="6">
                  <c:v>5.95</c:v>
                </c:pt>
                <c:pt idx="7">
                  <c:v>6.71</c:v>
                </c:pt>
                <c:pt idx="8">
                  <c:v>6.13</c:v>
                </c:pt>
                <c:pt idx="9">
                  <c:v>7.12</c:v>
                </c:pt>
                <c:pt idx="10">
                  <c:v>6.89</c:v>
                </c:pt>
                <c:pt idx="11">
                  <c:v>5.61</c:v>
                </c:pt>
                <c:pt idx="12">
                  <c:v>6.44</c:v>
                </c:pt>
                <c:pt idx="13">
                  <c:v>6.25</c:v>
                </c:pt>
                <c:pt idx="14">
                  <c:v>7.11</c:v>
                </c:pt>
                <c:pt idx="15">
                  <c:v>6.98</c:v>
                </c:pt>
                <c:pt idx="16">
                  <c:v>6.84</c:v>
                </c:pt>
                <c:pt idx="17">
                  <c:v>7.09</c:v>
                </c:pt>
                <c:pt idx="18">
                  <c:v>6.56</c:v>
                </c:pt>
                <c:pt idx="19">
                  <c:v>7.39</c:v>
                </c:pt>
                <c:pt idx="20">
                  <c:v>6.54</c:v>
                </c:pt>
                <c:pt idx="21">
                  <c:v>6.03</c:v>
                </c:pt>
                <c:pt idx="22">
                  <c:v>5.69</c:v>
                </c:pt>
                <c:pt idx="23">
                  <c:v>5.75</c:v>
                </c:pt>
                <c:pt idx="24">
                  <c:v>6.74</c:v>
                </c:pt>
                <c:pt idx="25">
                  <c:v>8.94</c:v>
                </c:pt>
                <c:pt idx="26">
                  <c:v>7.91</c:v>
                </c:pt>
                <c:pt idx="27">
                  <c:v>6.18</c:v>
                </c:pt>
                <c:pt idx="28">
                  <c:v>6.72</c:v>
                </c:pt>
                <c:pt idx="29">
                  <c:v>7.13</c:v>
                </c:pt>
                <c:pt idx="30">
                  <c:v>6.2</c:v>
                </c:pt>
                <c:pt idx="31">
                  <c:v>6.15</c:v>
                </c:pt>
                <c:pt idx="32">
                  <c:v>6.48</c:v>
                </c:pt>
                <c:pt idx="33">
                  <c:v>6.52</c:v>
                </c:pt>
                <c:pt idx="34">
                  <c:v>7.27</c:v>
                </c:pt>
                <c:pt idx="35">
                  <c:v>7.01</c:v>
                </c:pt>
                <c:pt idx="36">
                  <c:v>5.23</c:v>
                </c:pt>
                <c:pt idx="37">
                  <c:v>6.12</c:v>
                </c:pt>
                <c:pt idx="38">
                  <c:v>6.75</c:v>
                </c:pt>
                <c:pt idx="39">
                  <c:v>6.4</c:v>
                </c:pt>
                <c:pt idx="40">
                  <c:v>6.07</c:v>
                </c:pt>
                <c:pt idx="41">
                  <c:v>7.14</c:v>
                </c:pt>
                <c:pt idx="42">
                  <c:v>6.14</c:v>
                </c:pt>
                <c:pt idx="43">
                  <c:v>6.19</c:v>
                </c:pt>
                <c:pt idx="44">
                  <c:v>7.69</c:v>
                </c:pt>
                <c:pt idx="45">
                  <c:v>6.67</c:v>
                </c:pt>
                <c:pt idx="46">
                  <c:v>8.0299999999999994</c:v>
                </c:pt>
                <c:pt idx="47">
                  <c:v>8.69</c:v>
                </c:pt>
                <c:pt idx="48">
                  <c:v>8.4600000000000009</c:v>
                </c:pt>
                <c:pt idx="49">
                  <c:v>5.27</c:v>
                </c:pt>
                <c:pt idx="50">
                  <c:v>6.41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78-3042-8308-AC83E710E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38752"/>
        <c:axId val="157132432"/>
      </c:scatterChart>
      <c:valAx>
        <c:axId val="120138752"/>
        <c:scaling>
          <c:orientation val="minMax"/>
          <c:max val="-14"/>
          <c:min val="-2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δ13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 (‰)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132432"/>
        <c:crosses val="autoZero"/>
        <c:crossBetween val="midCat"/>
        <c:minorUnit val="1"/>
      </c:valAx>
      <c:valAx>
        <c:axId val="157132432"/>
        <c:scaling>
          <c:orientation val="minMax"/>
          <c:max val="11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δ15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N (‰)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138752"/>
        <c:crossesAt val="-26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166666666666666"/>
          <c:y val="0.50071485855934672"/>
          <c:w val="0.34490573053368329"/>
          <c:h val="0.30181102362204726"/>
        </c:manualLayout>
      </c:layout>
      <c:overlay val="0"/>
      <c:spPr>
        <a:solidFill>
          <a:schemeClr val="bg1"/>
        </a:solidFill>
        <a:ln w="6350"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Stable isotope signatures (from McDonald et al. 2020)</a:t>
            </a:r>
          </a:p>
        </c:rich>
      </c:tx>
      <c:layout>
        <c:manualLayout>
          <c:xMode val="edge"/>
          <c:yMode val="edge"/>
          <c:x val="0.17938367150480736"/>
          <c:y val="2.69547976533054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74759405074365"/>
          <c:y val="0.12332456653890846"/>
          <c:w val="0.8196275153105862"/>
          <c:h val="0.69596297075828939"/>
        </c:manualLayout>
      </c:layout>
      <c:scatterChart>
        <c:scatterStyle val="lineMarker"/>
        <c:varyColors val="0"/>
        <c:ser>
          <c:idx val="0"/>
          <c:order val="0"/>
          <c:tx>
            <c:v>cats (mean, SD)</c:v>
          </c:tx>
          <c:spPr>
            <a:ln w="6350" cap="rnd">
              <a:solidFill>
                <a:srgbClr val="FF6261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6350">
                <a:solidFill>
                  <a:srgbClr val="FF6261"/>
                </a:solidFill>
              </a:ln>
              <a:effectLst/>
            </c:spPr>
          </c:marker>
          <c:xVal>
            <c:numRef>
              <c:f>'Fig. 1'!$AD$8:$AD$12</c:f>
              <c:numCache>
                <c:formatCode>0.00</c:formatCode>
                <c:ptCount val="5"/>
                <c:pt idx="0">
                  <c:v>-18.480235638416868</c:v>
                </c:pt>
                <c:pt idx="1">
                  <c:v>-15.442901616485084</c:v>
                </c:pt>
                <c:pt idx="2">
                  <c:v>-16.961568627450976</c:v>
                </c:pt>
                <c:pt idx="3">
                  <c:v>-16.961568627450976</c:v>
                </c:pt>
                <c:pt idx="4">
                  <c:v>-16.961568627450976</c:v>
                </c:pt>
              </c:numCache>
            </c:numRef>
          </c:xVal>
          <c:yVal>
            <c:numRef>
              <c:f>'Fig. 1'!$AE$8:$AE$12</c:f>
              <c:numCache>
                <c:formatCode>0.00</c:formatCode>
                <c:ptCount val="5"/>
                <c:pt idx="0">
                  <c:v>6.7174509803921554</c:v>
                </c:pt>
                <c:pt idx="1">
                  <c:v>6.7174509803921554</c:v>
                </c:pt>
                <c:pt idx="2">
                  <c:v>6.7174509803921554</c:v>
                </c:pt>
                <c:pt idx="3">
                  <c:v>5.9204545107958086</c:v>
                </c:pt>
                <c:pt idx="4">
                  <c:v>7.5144474499885021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6C-CB45-937B-437D0CF8E130}"/>
            </c:ext>
          </c:extLst>
        </c:ser>
        <c:ser>
          <c:idx val="1"/>
          <c:order val="1"/>
          <c:tx>
            <c:v>prey</c:v>
          </c:tx>
          <c:spPr>
            <a:ln w="12700" cap="rnd">
              <a:solidFill>
                <a:srgbClr val="58508D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12700">
                <a:solidFill>
                  <a:srgbClr val="58508D"/>
                </a:solidFill>
              </a:ln>
              <a:effectLst/>
            </c:spPr>
          </c:marker>
          <c:xVal>
            <c:numRef>
              <c:f>'Fig. 1'!$AF$20:$AF$24</c:f>
              <c:numCache>
                <c:formatCode>0.00</c:formatCode>
                <c:ptCount val="5"/>
                <c:pt idx="0">
                  <c:v>-21.345076097499881</c:v>
                </c:pt>
                <c:pt idx="1">
                  <c:v>-17.194498370585226</c:v>
                </c:pt>
                <c:pt idx="2">
                  <c:v>-19.269787234042553</c:v>
                </c:pt>
                <c:pt idx="3">
                  <c:v>-19.269787234042553</c:v>
                </c:pt>
                <c:pt idx="4">
                  <c:v>-19.269787234042553</c:v>
                </c:pt>
              </c:numCache>
            </c:numRef>
          </c:xVal>
          <c:yVal>
            <c:numRef>
              <c:f>'Fig. 1'!$AG$20:$AG$24</c:f>
              <c:numCache>
                <c:formatCode>0.00</c:formatCode>
                <c:ptCount val="5"/>
                <c:pt idx="0">
                  <c:v>8.6821276595744692</c:v>
                </c:pt>
                <c:pt idx="1">
                  <c:v>8.6821276595744692</c:v>
                </c:pt>
                <c:pt idx="2">
                  <c:v>8.6821276595744692</c:v>
                </c:pt>
                <c:pt idx="3">
                  <c:v>6.9578219566140618</c:v>
                </c:pt>
                <c:pt idx="4">
                  <c:v>10.406433362534877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6C-CB45-937B-437D0CF8E130}"/>
            </c:ext>
          </c:extLst>
        </c:ser>
        <c:ser>
          <c:idx val="2"/>
          <c:order val="2"/>
          <c:tx>
            <c:v>dry food</c:v>
          </c:tx>
          <c:spPr>
            <a:ln w="6350" cap="rnd">
              <a:solidFill>
                <a:srgbClr val="FF40FF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6350">
                <a:solidFill>
                  <a:srgbClr val="FF40FF"/>
                </a:solidFill>
              </a:ln>
              <a:effectLst/>
            </c:spPr>
          </c:marker>
          <c:xVal>
            <c:numRef>
              <c:f>'Fig. 1'!$AH$20:$AH$24</c:f>
              <c:numCache>
                <c:formatCode>0.00</c:formatCode>
                <c:ptCount val="5"/>
                <c:pt idx="0">
                  <c:v>-18.968501378142609</c:v>
                </c:pt>
                <c:pt idx="1">
                  <c:v>-14.33272311165331</c:v>
                </c:pt>
                <c:pt idx="2">
                  <c:v>-16.65061224489796</c:v>
                </c:pt>
                <c:pt idx="3">
                  <c:v>-16.65061224489796</c:v>
                </c:pt>
                <c:pt idx="4">
                  <c:v>-16.65061224489796</c:v>
                </c:pt>
              </c:numCache>
            </c:numRef>
          </c:xVal>
          <c:yVal>
            <c:numRef>
              <c:f>'Fig. 1'!$AI$20:$AI$24</c:f>
              <c:numCache>
                <c:formatCode>0.00</c:formatCode>
                <c:ptCount val="5"/>
                <c:pt idx="0">
                  <c:v>7.3651020408163266</c:v>
                </c:pt>
                <c:pt idx="1">
                  <c:v>7.3651020408163266</c:v>
                </c:pt>
                <c:pt idx="2">
                  <c:v>7.3651020408163266</c:v>
                </c:pt>
                <c:pt idx="3">
                  <c:v>6.0502555313189577</c:v>
                </c:pt>
                <c:pt idx="4">
                  <c:v>8.6799485503136946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6C-CB45-937B-437D0CF8E130}"/>
            </c:ext>
          </c:extLst>
        </c:ser>
        <c:ser>
          <c:idx val="3"/>
          <c:order val="3"/>
          <c:tx>
            <c:v>wet food</c:v>
          </c:tx>
          <c:spPr>
            <a:ln w="6350" cap="rnd">
              <a:solidFill>
                <a:srgbClr val="BB4F8F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6350">
                <a:solidFill>
                  <a:srgbClr val="BB4F8F"/>
                </a:solidFill>
              </a:ln>
              <a:effectLst/>
            </c:spPr>
          </c:marker>
          <c:xVal>
            <c:numRef>
              <c:f>'Fig. 1'!$AJ$20:$AJ$24</c:f>
              <c:numCache>
                <c:formatCode>0.00</c:formatCode>
                <c:ptCount val="5"/>
                <c:pt idx="0">
                  <c:v>-17.871548936631392</c:v>
                </c:pt>
                <c:pt idx="1">
                  <c:v>-14.702022491940028</c:v>
                </c:pt>
                <c:pt idx="2">
                  <c:v>-16.28678571428571</c:v>
                </c:pt>
                <c:pt idx="3">
                  <c:v>-16.28678571428571</c:v>
                </c:pt>
                <c:pt idx="4">
                  <c:v>-16.28678571428571</c:v>
                </c:pt>
              </c:numCache>
            </c:numRef>
          </c:xVal>
          <c:yVal>
            <c:numRef>
              <c:f>'Fig. 1'!$AK$20:$AK$24</c:f>
              <c:numCache>
                <c:formatCode>0.00</c:formatCode>
                <c:ptCount val="5"/>
                <c:pt idx="0">
                  <c:v>9.0982142857142883</c:v>
                </c:pt>
                <c:pt idx="1">
                  <c:v>9.0982142857142883</c:v>
                </c:pt>
                <c:pt idx="2">
                  <c:v>9.0982142857142883</c:v>
                </c:pt>
                <c:pt idx="3">
                  <c:v>6.1481847145236079</c:v>
                </c:pt>
                <c:pt idx="4">
                  <c:v>12.048243856904968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6C-CB45-937B-437D0CF8E130}"/>
            </c:ext>
          </c:extLst>
        </c:ser>
        <c:ser>
          <c:idx val="4"/>
          <c:order val="4"/>
          <c:tx>
            <c:v>cats (raw data)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6350">
                <a:solidFill>
                  <a:srgbClr val="FFA607"/>
                </a:solidFill>
              </a:ln>
              <a:effectLst/>
            </c:spPr>
          </c:marker>
          <c:xVal>
            <c:numRef>
              <c:f>'Raw Cat Data'!$G$55:$G$105</c:f>
              <c:numCache>
                <c:formatCode>General</c:formatCode>
                <c:ptCount val="51"/>
                <c:pt idx="0">
                  <c:v>-16.690000000000001</c:v>
                </c:pt>
                <c:pt idx="1">
                  <c:v>-15.58</c:v>
                </c:pt>
                <c:pt idx="2">
                  <c:v>-19.07</c:v>
                </c:pt>
                <c:pt idx="3">
                  <c:v>-15.15</c:v>
                </c:pt>
                <c:pt idx="4">
                  <c:v>-19.850000000000001</c:v>
                </c:pt>
                <c:pt idx="5">
                  <c:v>-17.3</c:v>
                </c:pt>
                <c:pt idx="6">
                  <c:v>-14.92</c:v>
                </c:pt>
                <c:pt idx="7">
                  <c:v>-18.510000000000002</c:v>
                </c:pt>
                <c:pt idx="8">
                  <c:v>-20.11</c:v>
                </c:pt>
                <c:pt idx="9">
                  <c:v>-15.87</c:v>
                </c:pt>
                <c:pt idx="10">
                  <c:v>-16.23</c:v>
                </c:pt>
                <c:pt idx="11">
                  <c:v>-19.79</c:v>
                </c:pt>
                <c:pt idx="12">
                  <c:v>-15.38</c:v>
                </c:pt>
                <c:pt idx="13">
                  <c:v>-15.7</c:v>
                </c:pt>
                <c:pt idx="14">
                  <c:v>-16.04</c:v>
                </c:pt>
                <c:pt idx="15">
                  <c:v>-15.91</c:v>
                </c:pt>
                <c:pt idx="16">
                  <c:v>-16.04</c:v>
                </c:pt>
                <c:pt idx="17">
                  <c:v>-16.489999999999998</c:v>
                </c:pt>
                <c:pt idx="18">
                  <c:v>-16.329999999999998</c:v>
                </c:pt>
                <c:pt idx="19">
                  <c:v>-17.14</c:v>
                </c:pt>
                <c:pt idx="20">
                  <c:v>-17.940000000000001</c:v>
                </c:pt>
                <c:pt idx="21">
                  <c:v>-16.52</c:v>
                </c:pt>
                <c:pt idx="22">
                  <c:v>-14.8</c:v>
                </c:pt>
                <c:pt idx="23">
                  <c:v>-15.87</c:v>
                </c:pt>
                <c:pt idx="24">
                  <c:v>-15.91</c:v>
                </c:pt>
                <c:pt idx="25">
                  <c:v>-17.71</c:v>
                </c:pt>
                <c:pt idx="26">
                  <c:v>-18.47</c:v>
                </c:pt>
                <c:pt idx="27">
                  <c:v>-18.29</c:v>
                </c:pt>
                <c:pt idx="28">
                  <c:v>-18.64</c:v>
                </c:pt>
                <c:pt idx="29">
                  <c:v>-17.82</c:v>
                </c:pt>
                <c:pt idx="30">
                  <c:v>-16.43</c:v>
                </c:pt>
                <c:pt idx="31">
                  <c:v>-16.75</c:v>
                </c:pt>
                <c:pt idx="32">
                  <c:v>-15.44</c:v>
                </c:pt>
                <c:pt idx="33">
                  <c:v>-16.29</c:v>
                </c:pt>
                <c:pt idx="34">
                  <c:v>-18.670000000000002</c:v>
                </c:pt>
                <c:pt idx="35">
                  <c:v>-18.03</c:v>
                </c:pt>
                <c:pt idx="36">
                  <c:v>-19.5</c:v>
                </c:pt>
                <c:pt idx="37">
                  <c:v>-15.17</c:v>
                </c:pt>
                <c:pt idx="38">
                  <c:v>-15.18</c:v>
                </c:pt>
                <c:pt idx="39">
                  <c:v>-16.54</c:v>
                </c:pt>
                <c:pt idx="40">
                  <c:v>-15.7</c:v>
                </c:pt>
                <c:pt idx="41">
                  <c:v>-16.420000000000002</c:v>
                </c:pt>
                <c:pt idx="42">
                  <c:v>-19.13</c:v>
                </c:pt>
                <c:pt idx="43">
                  <c:v>-19.190000000000001</c:v>
                </c:pt>
                <c:pt idx="44">
                  <c:v>-17.02</c:v>
                </c:pt>
                <c:pt idx="45">
                  <c:v>-15.34</c:v>
                </c:pt>
                <c:pt idx="46">
                  <c:v>-16.09</c:v>
                </c:pt>
                <c:pt idx="47">
                  <c:v>-16.52</c:v>
                </c:pt>
                <c:pt idx="48">
                  <c:v>-17.5</c:v>
                </c:pt>
                <c:pt idx="49">
                  <c:v>-19.43</c:v>
                </c:pt>
                <c:pt idx="50">
                  <c:v>-14.63</c:v>
                </c:pt>
              </c:numCache>
            </c:numRef>
          </c:xVal>
          <c:yVal>
            <c:numRef>
              <c:f>'Raw Cat Data'!$H$55:$H$105</c:f>
              <c:numCache>
                <c:formatCode>General</c:formatCode>
                <c:ptCount val="51"/>
                <c:pt idx="0">
                  <c:v>7.26</c:v>
                </c:pt>
                <c:pt idx="1">
                  <c:v>7.08</c:v>
                </c:pt>
                <c:pt idx="2">
                  <c:v>6.05</c:v>
                </c:pt>
                <c:pt idx="3">
                  <c:v>7.74</c:v>
                </c:pt>
                <c:pt idx="4">
                  <c:v>6.19</c:v>
                </c:pt>
                <c:pt idx="5">
                  <c:v>6.68</c:v>
                </c:pt>
                <c:pt idx="6">
                  <c:v>5.95</c:v>
                </c:pt>
                <c:pt idx="7">
                  <c:v>6.71</c:v>
                </c:pt>
                <c:pt idx="8">
                  <c:v>6.13</c:v>
                </c:pt>
                <c:pt idx="9">
                  <c:v>7.12</c:v>
                </c:pt>
                <c:pt idx="10">
                  <c:v>6.89</c:v>
                </c:pt>
                <c:pt idx="11">
                  <c:v>5.61</c:v>
                </c:pt>
                <c:pt idx="12">
                  <c:v>6.44</c:v>
                </c:pt>
                <c:pt idx="13">
                  <c:v>6.25</c:v>
                </c:pt>
                <c:pt idx="14">
                  <c:v>7.11</c:v>
                </c:pt>
                <c:pt idx="15">
                  <c:v>6.98</c:v>
                </c:pt>
                <c:pt idx="16">
                  <c:v>6.84</c:v>
                </c:pt>
                <c:pt idx="17">
                  <c:v>7.09</c:v>
                </c:pt>
                <c:pt idx="18">
                  <c:v>6.56</c:v>
                </c:pt>
                <c:pt idx="19">
                  <c:v>7.39</c:v>
                </c:pt>
                <c:pt idx="20">
                  <c:v>6.54</c:v>
                </c:pt>
                <c:pt idx="21">
                  <c:v>6.03</c:v>
                </c:pt>
                <c:pt idx="22">
                  <c:v>5.69</c:v>
                </c:pt>
                <c:pt idx="23">
                  <c:v>5.75</c:v>
                </c:pt>
                <c:pt idx="24">
                  <c:v>6.74</c:v>
                </c:pt>
                <c:pt idx="25">
                  <c:v>8.94</c:v>
                </c:pt>
                <c:pt idx="26">
                  <c:v>7.91</c:v>
                </c:pt>
                <c:pt idx="27">
                  <c:v>6.18</c:v>
                </c:pt>
                <c:pt idx="28">
                  <c:v>6.72</c:v>
                </c:pt>
                <c:pt idx="29">
                  <c:v>7.13</c:v>
                </c:pt>
                <c:pt idx="30">
                  <c:v>6.2</c:v>
                </c:pt>
                <c:pt idx="31">
                  <c:v>6.15</c:v>
                </c:pt>
                <c:pt idx="32">
                  <c:v>6.48</c:v>
                </c:pt>
                <c:pt idx="33">
                  <c:v>6.52</c:v>
                </c:pt>
                <c:pt idx="34">
                  <c:v>7.27</c:v>
                </c:pt>
                <c:pt idx="35">
                  <c:v>7.01</c:v>
                </c:pt>
                <c:pt idx="36">
                  <c:v>5.23</c:v>
                </c:pt>
                <c:pt idx="37">
                  <c:v>6.12</c:v>
                </c:pt>
                <c:pt idx="38">
                  <c:v>6.75</c:v>
                </c:pt>
                <c:pt idx="39">
                  <c:v>6.4</c:v>
                </c:pt>
                <c:pt idx="40">
                  <c:v>6.07</c:v>
                </c:pt>
                <c:pt idx="41">
                  <c:v>7.14</c:v>
                </c:pt>
                <c:pt idx="42">
                  <c:v>6.14</c:v>
                </c:pt>
                <c:pt idx="43">
                  <c:v>6.19</c:v>
                </c:pt>
                <c:pt idx="44">
                  <c:v>7.69</c:v>
                </c:pt>
                <c:pt idx="45">
                  <c:v>6.67</c:v>
                </c:pt>
                <c:pt idx="46">
                  <c:v>8.0299999999999994</c:v>
                </c:pt>
                <c:pt idx="47">
                  <c:v>8.69</c:v>
                </c:pt>
                <c:pt idx="48">
                  <c:v>8.4600000000000009</c:v>
                </c:pt>
                <c:pt idx="49">
                  <c:v>5.27</c:v>
                </c:pt>
                <c:pt idx="50">
                  <c:v>6.41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6C-CB45-937B-437D0CF8E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38752"/>
        <c:axId val="157132432"/>
      </c:scatterChart>
      <c:valAx>
        <c:axId val="120138752"/>
        <c:scaling>
          <c:orientation val="minMax"/>
          <c:max val="-14"/>
          <c:min val="-2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δ13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 (‰)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132432"/>
        <c:crosses val="autoZero"/>
        <c:crossBetween val="midCat"/>
        <c:minorUnit val="1"/>
      </c:valAx>
      <c:valAx>
        <c:axId val="157132432"/>
        <c:scaling>
          <c:orientation val="minMax"/>
          <c:max val="10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δ15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N (‰)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138752"/>
        <c:crossesAt val="-26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166666666666666"/>
          <c:y val="0.46830745115193934"/>
          <c:w val="0.28657239720034994"/>
          <c:h val="0.3249591717701954"/>
        </c:manualLayout>
      </c:layout>
      <c:overlay val="0"/>
      <c:spPr>
        <a:solidFill>
          <a:schemeClr val="bg1"/>
        </a:solidFill>
        <a:ln w="6350"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Stable isotope signatures (from McDonald et al. 2020)</a:t>
            </a:r>
          </a:p>
        </c:rich>
      </c:tx>
      <c:layout>
        <c:manualLayout>
          <c:xMode val="edge"/>
          <c:yMode val="edge"/>
          <c:x val="0.17938367150480736"/>
          <c:y val="2.69547976533054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74759405074365"/>
          <c:y val="0.12332456653890846"/>
          <c:w val="0.8196275153105862"/>
          <c:h val="0.69596297075828939"/>
        </c:manualLayout>
      </c:layout>
      <c:scatterChart>
        <c:scatterStyle val="lineMarker"/>
        <c:varyColors val="0"/>
        <c:ser>
          <c:idx val="0"/>
          <c:order val="0"/>
          <c:tx>
            <c:v>cats (mean, SD)</c:v>
          </c:tx>
          <c:spPr>
            <a:ln w="6350" cap="rnd">
              <a:solidFill>
                <a:srgbClr val="FF6261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6350">
                <a:solidFill>
                  <a:srgbClr val="FF6261"/>
                </a:solidFill>
              </a:ln>
              <a:effectLst/>
            </c:spPr>
          </c:marker>
          <c:xVal>
            <c:numRef>
              <c:f>'Fig. 1'!$AD$8:$AD$12</c:f>
              <c:numCache>
                <c:formatCode>0.00</c:formatCode>
                <c:ptCount val="5"/>
                <c:pt idx="0">
                  <c:v>-18.480235638416868</c:v>
                </c:pt>
                <c:pt idx="1">
                  <c:v>-15.442901616485084</c:v>
                </c:pt>
                <c:pt idx="2">
                  <c:v>-16.961568627450976</c:v>
                </c:pt>
                <c:pt idx="3">
                  <c:v>-16.961568627450976</c:v>
                </c:pt>
                <c:pt idx="4">
                  <c:v>-16.961568627450976</c:v>
                </c:pt>
              </c:numCache>
            </c:numRef>
          </c:xVal>
          <c:yVal>
            <c:numRef>
              <c:f>'Fig. 1'!$AE$8:$AE$12</c:f>
              <c:numCache>
                <c:formatCode>0.00</c:formatCode>
                <c:ptCount val="5"/>
                <c:pt idx="0">
                  <c:v>6.7174509803921554</c:v>
                </c:pt>
                <c:pt idx="1">
                  <c:v>6.7174509803921554</c:v>
                </c:pt>
                <c:pt idx="2">
                  <c:v>6.7174509803921554</c:v>
                </c:pt>
                <c:pt idx="3">
                  <c:v>5.9204545107958086</c:v>
                </c:pt>
                <c:pt idx="4">
                  <c:v>7.5144474499885021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3-6A40-B345-7440CFC9AC35}"/>
            </c:ext>
          </c:extLst>
        </c:ser>
        <c:ser>
          <c:idx val="1"/>
          <c:order val="1"/>
          <c:tx>
            <c:v>prey</c:v>
          </c:tx>
          <c:spPr>
            <a:ln w="12700" cap="rnd">
              <a:solidFill>
                <a:srgbClr val="58508D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12700">
                <a:solidFill>
                  <a:srgbClr val="58508D"/>
                </a:solidFill>
              </a:ln>
              <a:effectLst/>
            </c:spPr>
          </c:marker>
          <c:xVal>
            <c:numRef>
              <c:f>'Fig. 1'!$AF$20:$AF$24</c:f>
              <c:numCache>
                <c:formatCode>0.00</c:formatCode>
                <c:ptCount val="5"/>
                <c:pt idx="0">
                  <c:v>-21.345076097499881</c:v>
                </c:pt>
                <c:pt idx="1">
                  <c:v>-17.194498370585226</c:v>
                </c:pt>
                <c:pt idx="2">
                  <c:v>-19.269787234042553</c:v>
                </c:pt>
                <c:pt idx="3">
                  <c:v>-19.269787234042553</c:v>
                </c:pt>
                <c:pt idx="4">
                  <c:v>-19.269787234042553</c:v>
                </c:pt>
              </c:numCache>
            </c:numRef>
          </c:xVal>
          <c:yVal>
            <c:numRef>
              <c:f>'Fig. 1'!$AG$20:$AG$24</c:f>
              <c:numCache>
                <c:formatCode>0.00</c:formatCode>
                <c:ptCount val="5"/>
                <c:pt idx="0">
                  <c:v>8.6821276595744692</c:v>
                </c:pt>
                <c:pt idx="1">
                  <c:v>8.6821276595744692</c:v>
                </c:pt>
                <c:pt idx="2">
                  <c:v>8.6821276595744692</c:v>
                </c:pt>
                <c:pt idx="3">
                  <c:v>6.9578219566140618</c:v>
                </c:pt>
                <c:pt idx="4">
                  <c:v>10.406433362534877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33-6A40-B345-7440CFC9AC35}"/>
            </c:ext>
          </c:extLst>
        </c:ser>
        <c:ser>
          <c:idx val="2"/>
          <c:order val="2"/>
          <c:tx>
            <c:v>dry food</c:v>
          </c:tx>
          <c:spPr>
            <a:ln w="6350" cap="rnd">
              <a:solidFill>
                <a:srgbClr val="FF40FF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6350">
                <a:solidFill>
                  <a:srgbClr val="FF40FF"/>
                </a:solidFill>
              </a:ln>
              <a:effectLst/>
            </c:spPr>
          </c:marker>
          <c:xVal>
            <c:numRef>
              <c:f>'Fig. 1'!$AH$20:$AH$24</c:f>
              <c:numCache>
                <c:formatCode>0.00</c:formatCode>
                <c:ptCount val="5"/>
                <c:pt idx="0">
                  <c:v>-18.968501378142609</c:v>
                </c:pt>
                <c:pt idx="1">
                  <c:v>-14.33272311165331</c:v>
                </c:pt>
                <c:pt idx="2">
                  <c:v>-16.65061224489796</c:v>
                </c:pt>
                <c:pt idx="3">
                  <c:v>-16.65061224489796</c:v>
                </c:pt>
                <c:pt idx="4">
                  <c:v>-16.65061224489796</c:v>
                </c:pt>
              </c:numCache>
            </c:numRef>
          </c:xVal>
          <c:yVal>
            <c:numRef>
              <c:f>'Fig. 1'!$AI$20:$AI$24</c:f>
              <c:numCache>
                <c:formatCode>0.00</c:formatCode>
                <c:ptCount val="5"/>
                <c:pt idx="0">
                  <c:v>7.3651020408163266</c:v>
                </c:pt>
                <c:pt idx="1">
                  <c:v>7.3651020408163266</c:v>
                </c:pt>
                <c:pt idx="2">
                  <c:v>7.3651020408163266</c:v>
                </c:pt>
                <c:pt idx="3">
                  <c:v>6.0502555313189577</c:v>
                </c:pt>
                <c:pt idx="4">
                  <c:v>8.6799485503136946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33-6A40-B345-7440CFC9AC35}"/>
            </c:ext>
          </c:extLst>
        </c:ser>
        <c:ser>
          <c:idx val="3"/>
          <c:order val="3"/>
          <c:tx>
            <c:v>wet food</c:v>
          </c:tx>
          <c:spPr>
            <a:ln w="6350" cap="rnd">
              <a:solidFill>
                <a:srgbClr val="BB4F8F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6350">
                <a:solidFill>
                  <a:srgbClr val="BB4F8F"/>
                </a:solidFill>
              </a:ln>
              <a:effectLst/>
            </c:spPr>
          </c:marker>
          <c:xVal>
            <c:numRef>
              <c:f>'Fig. 1'!$AJ$20:$AJ$24</c:f>
              <c:numCache>
                <c:formatCode>0.00</c:formatCode>
                <c:ptCount val="5"/>
                <c:pt idx="0">
                  <c:v>-17.871548936631392</c:v>
                </c:pt>
                <c:pt idx="1">
                  <c:v>-14.702022491940028</c:v>
                </c:pt>
                <c:pt idx="2">
                  <c:v>-16.28678571428571</c:v>
                </c:pt>
                <c:pt idx="3">
                  <c:v>-16.28678571428571</c:v>
                </c:pt>
                <c:pt idx="4">
                  <c:v>-16.28678571428571</c:v>
                </c:pt>
              </c:numCache>
            </c:numRef>
          </c:xVal>
          <c:yVal>
            <c:numRef>
              <c:f>'Fig. 1'!$AK$20:$AK$24</c:f>
              <c:numCache>
                <c:formatCode>0.00</c:formatCode>
                <c:ptCount val="5"/>
                <c:pt idx="0">
                  <c:v>9.0982142857142883</c:v>
                </c:pt>
                <c:pt idx="1">
                  <c:v>9.0982142857142883</c:v>
                </c:pt>
                <c:pt idx="2">
                  <c:v>9.0982142857142883</c:v>
                </c:pt>
                <c:pt idx="3">
                  <c:v>6.1481847145236079</c:v>
                </c:pt>
                <c:pt idx="4">
                  <c:v>12.048243856904968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33-6A40-B345-7440CFC9AC35}"/>
            </c:ext>
          </c:extLst>
        </c:ser>
        <c:ser>
          <c:idx val="4"/>
          <c:order val="4"/>
          <c:tx>
            <c:v>cats (raw data)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6350">
                <a:solidFill>
                  <a:srgbClr val="FFA607"/>
                </a:solidFill>
              </a:ln>
              <a:effectLst/>
            </c:spPr>
          </c:marker>
          <c:xVal>
            <c:numRef>
              <c:f>'Raw Cat Data'!$G$55:$G$105</c:f>
              <c:numCache>
                <c:formatCode>General</c:formatCode>
                <c:ptCount val="51"/>
                <c:pt idx="0">
                  <c:v>-16.690000000000001</c:v>
                </c:pt>
                <c:pt idx="1">
                  <c:v>-15.58</c:v>
                </c:pt>
                <c:pt idx="2">
                  <c:v>-19.07</c:v>
                </c:pt>
                <c:pt idx="3">
                  <c:v>-15.15</c:v>
                </c:pt>
                <c:pt idx="4">
                  <c:v>-19.850000000000001</c:v>
                </c:pt>
                <c:pt idx="5">
                  <c:v>-17.3</c:v>
                </c:pt>
                <c:pt idx="6">
                  <c:v>-14.92</c:v>
                </c:pt>
                <c:pt idx="7">
                  <c:v>-18.510000000000002</c:v>
                </c:pt>
                <c:pt idx="8">
                  <c:v>-20.11</c:v>
                </c:pt>
                <c:pt idx="9">
                  <c:v>-15.87</c:v>
                </c:pt>
                <c:pt idx="10">
                  <c:v>-16.23</c:v>
                </c:pt>
                <c:pt idx="11">
                  <c:v>-19.79</c:v>
                </c:pt>
                <c:pt idx="12">
                  <c:v>-15.38</c:v>
                </c:pt>
                <c:pt idx="13">
                  <c:v>-15.7</c:v>
                </c:pt>
                <c:pt idx="14">
                  <c:v>-16.04</c:v>
                </c:pt>
                <c:pt idx="15">
                  <c:v>-15.91</c:v>
                </c:pt>
                <c:pt idx="16">
                  <c:v>-16.04</c:v>
                </c:pt>
                <c:pt idx="17">
                  <c:v>-16.489999999999998</c:v>
                </c:pt>
                <c:pt idx="18">
                  <c:v>-16.329999999999998</c:v>
                </c:pt>
                <c:pt idx="19">
                  <c:v>-17.14</c:v>
                </c:pt>
                <c:pt idx="20">
                  <c:v>-17.940000000000001</c:v>
                </c:pt>
                <c:pt idx="21">
                  <c:v>-16.52</c:v>
                </c:pt>
                <c:pt idx="22">
                  <c:v>-14.8</c:v>
                </c:pt>
                <c:pt idx="23">
                  <c:v>-15.87</c:v>
                </c:pt>
                <c:pt idx="24">
                  <c:v>-15.91</c:v>
                </c:pt>
                <c:pt idx="25">
                  <c:v>-17.71</c:v>
                </c:pt>
                <c:pt idx="26">
                  <c:v>-18.47</c:v>
                </c:pt>
                <c:pt idx="27">
                  <c:v>-18.29</c:v>
                </c:pt>
                <c:pt idx="28">
                  <c:v>-18.64</c:v>
                </c:pt>
                <c:pt idx="29">
                  <c:v>-17.82</c:v>
                </c:pt>
                <c:pt idx="30">
                  <c:v>-16.43</c:v>
                </c:pt>
                <c:pt idx="31">
                  <c:v>-16.75</c:v>
                </c:pt>
                <c:pt idx="32">
                  <c:v>-15.44</c:v>
                </c:pt>
                <c:pt idx="33">
                  <c:v>-16.29</c:v>
                </c:pt>
                <c:pt idx="34">
                  <c:v>-18.670000000000002</c:v>
                </c:pt>
                <c:pt idx="35">
                  <c:v>-18.03</c:v>
                </c:pt>
                <c:pt idx="36">
                  <c:v>-19.5</c:v>
                </c:pt>
                <c:pt idx="37">
                  <c:v>-15.17</c:v>
                </c:pt>
                <c:pt idx="38">
                  <c:v>-15.18</c:v>
                </c:pt>
                <c:pt idx="39">
                  <c:v>-16.54</c:v>
                </c:pt>
                <c:pt idx="40">
                  <c:v>-15.7</c:v>
                </c:pt>
                <c:pt idx="41">
                  <c:v>-16.420000000000002</c:v>
                </c:pt>
                <c:pt idx="42">
                  <c:v>-19.13</c:v>
                </c:pt>
                <c:pt idx="43">
                  <c:v>-19.190000000000001</c:v>
                </c:pt>
                <c:pt idx="44">
                  <c:v>-17.02</c:v>
                </c:pt>
                <c:pt idx="45">
                  <c:v>-15.34</c:v>
                </c:pt>
                <c:pt idx="46">
                  <c:v>-16.09</c:v>
                </c:pt>
                <c:pt idx="47">
                  <c:v>-16.52</c:v>
                </c:pt>
                <c:pt idx="48">
                  <c:v>-17.5</c:v>
                </c:pt>
                <c:pt idx="49">
                  <c:v>-19.43</c:v>
                </c:pt>
                <c:pt idx="50">
                  <c:v>-14.63</c:v>
                </c:pt>
              </c:numCache>
            </c:numRef>
          </c:xVal>
          <c:yVal>
            <c:numRef>
              <c:f>'Raw Cat Data'!$H$55:$H$105</c:f>
              <c:numCache>
                <c:formatCode>General</c:formatCode>
                <c:ptCount val="51"/>
                <c:pt idx="0">
                  <c:v>7.26</c:v>
                </c:pt>
                <c:pt idx="1">
                  <c:v>7.08</c:v>
                </c:pt>
                <c:pt idx="2">
                  <c:v>6.05</c:v>
                </c:pt>
                <c:pt idx="3">
                  <c:v>7.74</c:v>
                </c:pt>
                <c:pt idx="4">
                  <c:v>6.19</c:v>
                </c:pt>
                <c:pt idx="5">
                  <c:v>6.68</c:v>
                </c:pt>
                <c:pt idx="6">
                  <c:v>5.95</c:v>
                </c:pt>
                <c:pt idx="7">
                  <c:v>6.71</c:v>
                </c:pt>
                <c:pt idx="8">
                  <c:v>6.13</c:v>
                </c:pt>
                <c:pt idx="9">
                  <c:v>7.12</c:v>
                </c:pt>
                <c:pt idx="10">
                  <c:v>6.89</c:v>
                </c:pt>
                <c:pt idx="11">
                  <c:v>5.61</c:v>
                </c:pt>
                <c:pt idx="12">
                  <c:v>6.44</c:v>
                </c:pt>
                <c:pt idx="13">
                  <c:v>6.25</c:v>
                </c:pt>
                <c:pt idx="14">
                  <c:v>7.11</c:v>
                </c:pt>
                <c:pt idx="15">
                  <c:v>6.98</c:v>
                </c:pt>
                <c:pt idx="16">
                  <c:v>6.84</c:v>
                </c:pt>
                <c:pt idx="17">
                  <c:v>7.09</c:v>
                </c:pt>
                <c:pt idx="18">
                  <c:v>6.56</c:v>
                </c:pt>
                <c:pt idx="19">
                  <c:v>7.39</c:v>
                </c:pt>
                <c:pt idx="20">
                  <c:v>6.54</c:v>
                </c:pt>
                <c:pt idx="21">
                  <c:v>6.03</c:v>
                </c:pt>
                <c:pt idx="22">
                  <c:v>5.69</c:v>
                </c:pt>
                <c:pt idx="23">
                  <c:v>5.75</c:v>
                </c:pt>
                <c:pt idx="24">
                  <c:v>6.74</c:v>
                </c:pt>
                <c:pt idx="25">
                  <c:v>8.94</c:v>
                </c:pt>
                <c:pt idx="26">
                  <c:v>7.91</c:v>
                </c:pt>
                <c:pt idx="27">
                  <c:v>6.18</c:v>
                </c:pt>
                <c:pt idx="28">
                  <c:v>6.72</c:v>
                </c:pt>
                <c:pt idx="29">
                  <c:v>7.13</c:v>
                </c:pt>
                <c:pt idx="30">
                  <c:v>6.2</c:v>
                </c:pt>
                <c:pt idx="31">
                  <c:v>6.15</c:v>
                </c:pt>
                <c:pt idx="32">
                  <c:v>6.48</c:v>
                </c:pt>
                <c:pt idx="33">
                  <c:v>6.52</c:v>
                </c:pt>
                <c:pt idx="34">
                  <c:v>7.27</c:v>
                </c:pt>
                <c:pt idx="35">
                  <c:v>7.01</c:v>
                </c:pt>
                <c:pt idx="36">
                  <c:v>5.23</c:v>
                </c:pt>
                <c:pt idx="37">
                  <c:v>6.12</c:v>
                </c:pt>
                <c:pt idx="38">
                  <c:v>6.75</c:v>
                </c:pt>
                <c:pt idx="39">
                  <c:v>6.4</c:v>
                </c:pt>
                <c:pt idx="40">
                  <c:v>6.07</c:v>
                </c:pt>
                <c:pt idx="41">
                  <c:v>7.14</c:v>
                </c:pt>
                <c:pt idx="42">
                  <c:v>6.14</c:v>
                </c:pt>
                <c:pt idx="43">
                  <c:v>6.19</c:v>
                </c:pt>
                <c:pt idx="44">
                  <c:v>7.69</c:v>
                </c:pt>
                <c:pt idx="45">
                  <c:v>6.67</c:v>
                </c:pt>
                <c:pt idx="46">
                  <c:v>8.0299999999999994</c:v>
                </c:pt>
                <c:pt idx="47">
                  <c:v>8.69</c:v>
                </c:pt>
                <c:pt idx="48">
                  <c:v>8.4600000000000009</c:v>
                </c:pt>
                <c:pt idx="49">
                  <c:v>5.27</c:v>
                </c:pt>
                <c:pt idx="50">
                  <c:v>6.41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33-6A40-B345-7440CFC9AC35}"/>
            </c:ext>
          </c:extLst>
        </c:ser>
        <c:ser>
          <c:idx val="5"/>
          <c:order val="5"/>
          <c:tx>
            <c:v>cats (Newsome et al. 2015)</c:v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6350">
                <a:solidFill>
                  <a:schemeClr val="accent6"/>
                </a:solidFill>
              </a:ln>
              <a:effectLst/>
            </c:spPr>
          </c:marker>
          <c:xVal>
            <c:numRef>
              <c:f>'Newsome et al. 2015'!$D$3:$D$7</c:f>
              <c:numCache>
                <c:formatCode>General</c:formatCode>
                <c:ptCount val="5"/>
                <c:pt idx="0">
                  <c:v>-18.71</c:v>
                </c:pt>
                <c:pt idx="1">
                  <c:v>-14.87</c:v>
                </c:pt>
                <c:pt idx="2">
                  <c:v>-16.86</c:v>
                </c:pt>
                <c:pt idx="3">
                  <c:v>-16.86</c:v>
                </c:pt>
                <c:pt idx="4">
                  <c:v>-16.86</c:v>
                </c:pt>
              </c:numCache>
            </c:numRef>
          </c:xVal>
          <c:yVal>
            <c:numRef>
              <c:f>'Newsome et al. 2015'!$E$3:$E$7</c:f>
              <c:numCache>
                <c:formatCode>General</c:formatCode>
                <c:ptCount val="5"/>
                <c:pt idx="0">
                  <c:v>7.1999999999999993</c:v>
                </c:pt>
                <c:pt idx="1">
                  <c:v>7.1999999999999993</c:v>
                </c:pt>
                <c:pt idx="2">
                  <c:v>7.1999999999999993</c:v>
                </c:pt>
                <c:pt idx="3">
                  <c:v>6.3900000000000006</c:v>
                </c:pt>
                <c:pt idx="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33-6A40-B345-7440CFC9A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38752"/>
        <c:axId val="157132432"/>
      </c:scatterChart>
      <c:valAx>
        <c:axId val="120138752"/>
        <c:scaling>
          <c:orientation val="minMax"/>
          <c:max val="-14"/>
          <c:min val="-2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δ13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 (‰)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132432"/>
        <c:crosses val="autoZero"/>
        <c:crossBetween val="midCat"/>
        <c:minorUnit val="1"/>
      </c:valAx>
      <c:valAx>
        <c:axId val="157132432"/>
        <c:scaling>
          <c:orientation val="minMax"/>
          <c:max val="10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δ15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N (‰)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138752"/>
        <c:crossesAt val="-26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133247025349824"/>
          <c:y val="0.31810826962849986"/>
          <c:w val="0.3627265008180301"/>
          <c:h val="0.47117649908025405"/>
        </c:manualLayout>
      </c:layout>
      <c:overlay val="0"/>
      <c:spPr>
        <a:solidFill>
          <a:schemeClr val="bg1"/>
        </a:solidFill>
        <a:ln w="6350"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_xlchart.v1.0</cx:f>
      </cx:numDim>
    </cx:data>
    <cx:data id="2">
      <cx:numDim type="val">
        <cx:f>_xlchart.v1.1</cx:f>
      </cx:numDim>
    </cx:data>
    <cx:data id="3">
      <cx:numDim type="val">
        <cx:f>_xlchart.v1.2</cx:f>
      </cx:numDim>
    </cx:data>
    <cx:data id="4">
      <cx:numDim type="val">
        <cx:f>_xlchart.v1.4</cx:f>
      </cx:numDim>
    </cx:data>
    <cx:data id="5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0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Stable isotope signatures by region (from McDonald et al. 2020)</a:t>
            </a:r>
            <a:endParaRPr lang="en-US" sz="10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x:rich>
      </cx:tx>
    </cx:title>
    <cx:plotArea>
      <cx:plotAreaRegion>
        <cx:series layoutId="boxWhisker" uniqueId="{7BFE99D9-FC50-2741-A277-D4BE5796D37E}" formatIdx="0">
          <cx:tx>
            <cx:txData>
              <cx:f/>
              <cx:v>Midwest (n = 8)</cx:v>
            </cx:txData>
          </cx:tx>
          <cx:spPr>
            <a:solidFill>
              <a:schemeClr val="bg1">
                <a:lumMod val="50000"/>
                <a:alpha val="60000"/>
              </a:schemeClr>
            </a:solidFill>
            <a:ln w="6350">
              <a:solidFill>
                <a:schemeClr val="bg1">
                  <a:lumMod val="50000"/>
                </a:schemeClr>
              </a:solidFill>
            </a:ln>
          </cx:spPr>
          <cx:dataId val="0"/>
          <cx:layoutPr>
            <cx:visibility meanLine="0" meanMarker="0" nonoutliers="0" outliers="1"/>
            <cx:statistics quartileMethod="inclusive"/>
          </cx:layoutPr>
        </cx:series>
        <cx:series layoutId="boxWhisker" uniqueId="{00000001-0841-2740-9A01-E57A82B9CCB8}" formatIdx="1">
          <cx:tx>
            <cx:txData>
              <cx:f/>
              <cx:v>Mountain west (n = 4)</cx:v>
            </cx:txData>
          </cx:tx>
          <cx:spPr>
            <a:solidFill>
              <a:srgbClr val="003F5C">
                <a:alpha val="60000"/>
              </a:srgbClr>
            </a:solidFill>
            <a:ln w="6350">
              <a:solidFill>
                <a:srgbClr val="003F5C"/>
              </a:solidFill>
            </a:ln>
          </cx:spPr>
          <cx:dataId val="1"/>
          <cx:layoutPr>
            <cx:visibility meanMarker="0"/>
            <cx:statistics quartileMethod="inclusive"/>
          </cx:layoutPr>
        </cx:series>
        <cx:series layoutId="boxWhisker" uniqueId="{00000002-0841-2740-9A01-E57A82B9CCB8}" formatIdx="2">
          <cx:tx>
            <cx:txData>
              <cx:f/>
              <cx:v>Non-contiguous (n = 2)</cx:v>
            </cx:txData>
          </cx:tx>
          <cx:spPr>
            <a:solidFill>
              <a:srgbClr val="58508D">
                <a:alpha val="60000"/>
              </a:srgbClr>
            </a:solidFill>
            <a:ln w="6350">
              <a:solidFill>
                <a:srgbClr val="58508D"/>
              </a:solidFill>
            </a:ln>
          </cx:spPr>
          <cx:dataId val="2"/>
          <cx:layoutPr>
            <cx:visibility meanMarker="0"/>
            <cx:statistics quartileMethod="inclusive"/>
          </cx:layoutPr>
        </cx:series>
        <cx:series layoutId="boxWhisker" uniqueId="{00000003-0841-2740-9A01-E57A82B9CCB8}" formatIdx="3">
          <cx:tx>
            <cx:txData>
              <cx:f/>
              <cx:v>Northeast (n = 26)</cx:v>
            </cx:txData>
          </cx:tx>
          <cx:spPr>
            <a:solidFill>
              <a:srgbClr val="BB4F8F">
                <a:alpha val="60000"/>
              </a:srgbClr>
            </a:solidFill>
            <a:ln w="6350">
              <a:solidFill>
                <a:srgbClr val="BB4F8F"/>
              </a:solidFill>
            </a:ln>
          </cx:spPr>
          <cx:dataId val="3"/>
          <cx:layoutPr>
            <cx:visibility meanMarker="0"/>
            <cx:statistics quartileMethod="inclusive"/>
          </cx:layoutPr>
        </cx:series>
        <cx:series layoutId="boxWhisker" uniqueId="{00000005-0841-2740-9A01-E57A82B9CCB8}" formatIdx="4">
          <cx:tx>
            <cx:txData>
              <cx:f/>
              <cx:v>Pacific west (n = 13)</cx:v>
            </cx:txData>
          </cx:tx>
          <cx:spPr>
            <a:solidFill>
              <a:srgbClr val="FF6261">
                <a:alpha val="60000"/>
              </a:srgbClr>
            </a:solidFill>
            <a:ln w="6350">
              <a:solidFill>
                <a:srgbClr val="FF6261"/>
              </a:solidFill>
            </a:ln>
          </cx:spPr>
          <cx:dataId val="4"/>
          <cx:layoutPr>
            <cx:visibility meanMarker="0"/>
            <cx:statistics quartileMethod="inclusive"/>
          </cx:layoutPr>
        </cx:series>
        <cx:series layoutId="boxWhisker" uniqueId="{00000006-0841-2740-9A01-E57A82B9CCB8}" formatIdx="5">
          <cx:tx>
            <cx:txData>
              <cx:f/>
              <cx:v>Southeast (n = 51)</cx:v>
            </cx:txData>
          </cx:tx>
          <cx:spPr>
            <a:solidFill>
              <a:srgbClr val="FFA607">
                <a:alpha val="60000"/>
              </a:srgbClr>
            </a:solidFill>
            <a:ln w="6350">
              <a:solidFill>
                <a:srgbClr val="FFA607"/>
              </a:solidFill>
            </a:ln>
          </cx:spPr>
          <cx:dataId val="5"/>
          <cx:layoutPr>
            <cx:visibility meanMarker="0"/>
            <cx:statistics quartileMethod="inclusive"/>
          </cx:layoutPr>
        </cx:series>
      </cx:plotAreaRegion>
      <cx:axis id="0" hidden="1">
        <cx:catScaling/>
        <cx:tickLabels/>
      </cx:axis>
      <cx:axis id="1">
        <cx:valScaling max="-13" min="-2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l-GR" sz="10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δ13</a:t>
                </a:r>
                <a:r>
                  <a:rPr lang="en-US" sz="10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 (‰)</a:t>
                </a:r>
                <a:endParaRPr lang="en-US" sz="10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x:rich>
          </cx:tx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b" align="ctr" overlay="0">
      <cx:spPr>
        <a:solidFill>
          <a:schemeClr val="bg1"/>
        </a:solidFill>
        <a:ln w="6350">
          <a:solidFill>
            <a:schemeClr val="tx1">
              <a:lumMod val="50000"/>
              <a:lumOff val="50000"/>
            </a:schemeClr>
          </a:solidFill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8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US" sz="8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_xlchart.v1.6</cx:f>
      </cx:numDim>
    </cx:data>
    <cx:data id="2">
      <cx:numDim type="val">
        <cx:f>_xlchart.v1.7</cx:f>
      </cx:numDim>
    </cx:data>
    <cx:data id="3">
      <cx:numDim type="val">
        <cx:f>_xlchart.v1.8</cx:f>
      </cx:numDim>
    </cx:data>
    <cx:data id="4">
      <cx:numDim type="val">
        <cx:f>_xlchart.v1.10</cx:f>
      </cx:numDim>
    </cx:data>
    <cx:data id="5"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0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Stable isotope signatures by region (from McDonald et al. 2020)</a:t>
            </a:r>
            <a:endParaRPr lang="en-US" sz="10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x:rich>
      </cx:tx>
    </cx:title>
    <cx:plotArea>
      <cx:plotAreaRegion>
        <cx:series layoutId="boxWhisker" uniqueId="{7BFE99D9-FC50-2741-A277-D4BE5796D37E}" formatIdx="0">
          <cx:tx>
            <cx:txData>
              <cx:f/>
              <cx:v>Midwest (n = 8)</cx:v>
            </cx:txData>
          </cx:tx>
          <cx:spPr>
            <a:solidFill>
              <a:schemeClr val="bg1">
                <a:lumMod val="50000"/>
                <a:alpha val="60000"/>
              </a:schemeClr>
            </a:solidFill>
            <a:ln w="6350">
              <a:solidFill>
                <a:schemeClr val="bg1">
                  <a:lumMod val="50000"/>
                </a:schemeClr>
              </a:solidFill>
            </a:ln>
          </cx:spPr>
          <cx:dataId val="0"/>
          <cx:layoutPr>
            <cx:visibility meanLine="0" meanMarker="0" nonoutliers="0" outliers="1"/>
            <cx:statistics quartileMethod="inclusive"/>
          </cx:layoutPr>
        </cx:series>
        <cx:series layoutId="boxWhisker" uniqueId="{00000001-0841-2740-9A01-E57A82B9CCB8}" formatIdx="1">
          <cx:tx>
            <cx:txData>
              <cx:f/>
              <cx:v>Mountain west (n = 4)</cx:v>
            </cx:txData>
          </cx:tx>
          <cx:spPr>
            <a:solidFill>
              <a:srgbClr val="003F5C">
                <a:alpha val="60000"/>
              </a:srgbClr>
            </a:solidFill>
            <a:ln w="6350">
              <a:solidFill>
                <a:srgbClr val="003F5C"/>
              </a:solidFill>
            </a:ln>
          </cx:spPr>
          <cx:dataId val="1"/>
          <cx:layoutPr>
            <cx:visibility meanMarker="0"/>
            <cx:statistics quartileMethod="inclusive"/>
          </cx:layoutPr>
        </cx:series>
        <cx:series layoutId="boxWhisker" uniqueId="{00000002-0841-2740-9A01-E57A82B9CCB8}" formatIdx="2">
          <cx:tx>
            <cx:txData>
              <cx:f/>
              <cx:v>Non-contiguous (n = 2)</cx:v>
            </cx:txData>
          </cx:tx>
          <cx:spPr>
            <a:solidFill>
              <a:srgbClr val="58508D">
                <a:alpha val="60000"/>
              </a:srgbClr>
            </a:solidFill>
            <a:ln w="6350">
              <a:solidFill>
                <a:srgbClr val="58508D"/>
              </a:solidFill>
            </a:ln>
          </cx:spPr>
          <cx:dataId val="2"/>
          <cx:layoutPr>
            <cx:visibility meanMarker="0"/>
            <cx:statistics quartileMethod="inclusive"/>
          </cx:layoutPr>
        </cx:series>
        <cx:series layoutId="boxWhisker" uniqueId="{00000003-0841-2740-9A01-E57A82B9CCB8}" formatIdx="3">
          <cx:tx>
            <cx:txData>
              <cx:f/>
              <cx:v>Northeast (n = 26)</cx:v>
            </cx:txData>
          </cx:tx>
          <cx:spPr>
            <a:solidFill>
              <a:srgbClr val="BB4F8F">
                <a:alpha val="60000"/>
              </a:srgbClr>
            </a:solidFill>
            <a:ln w="6350">
              <a:solidFill>
                <a:srgbClr val="BB4F8F"/>
              </a:solidFill>
            </a:ln>
          </cx:spPr>
          <cx:dataId val="3"/>
          <cx:layoutPr>
            <cx:visibility meanMarker="0"/>
            <cx:statistics quartileMethod="inclusive"/>
          </cx:layoutPr>
        </cx:series>
        <cx:series layoutId="boxWhisker" uniqueId="{00000005-0841-2740-9A01-E57A82B9CCB8}" formatIdx="4">
          <cx:tx>
            <cx:txData>
              <cx:f/>
              <cx:v>Pacific west (n = 13)</cx:v>
            </cx:txData>
          </cx:tx>
          <cx:spPr>
            <a:solidFill>
              <a:srgbClr val="FF6261">
                <a:alpha val="60000"/>
              </a:srgbClr>
            </a:solidFill>
            <a:ln w="6350">
              <a:solidFill>
                <a:srgbClr val="FF6261"/>
              </a:solidFill>
            </a:ln>
          </cx:spPr>
          <cx:dataId val="4"/>
          <cx:layoutPr>
            <cx:visibility meanMarker="0"/>
            <cx:statistics quartileMethod="inclusive"/>
          </cx:layoutPr>
        </cx:series>
        <cx:series layoutId="boxWhisker" uniqueId="{00000006-0841-2740-9A01-E57A82B9CCB8}" formatIdx="5">
          <cx:tx>
            <cx:txData>
              <cx:f/>
              <cx:v>Southeast (n = 51)</cx:v>
            </cx:txData>
          </cx:tx>
          <cx:spPr>
            <a:solidFill>
              <a:srgbClr val="FFA607">
                <a:alpha val="60000"/>
              </a:srgbClr>
            </a:solidFill>
            <a:ln w="6350">
              <a:solidFill>
                <a:srgbClr val="FFA607"/>
              </a:solidFill>
            </a:ln>
          </cx:spPr>
          <cx:dataId val="5"/>
          <cx:layoutPr>
            <cx:visibility meanMarker="0"/>
            <cx:statistics quartileMethod="inclusive"/>
          </cx:layoutPr>
        </cx:series>
      </cx:plotAreaRegion>
      <cx:axis id="0" hidden="1">
        <cx:catScaling/>
        <cx:tickLabels/>
      </cx:axis>
      <cx:axis id="1">
        <cx:valScaling max="12" min="4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l-GR" sz="10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δ15</a:t>
                </a:r>
                <a:r>
                  <a:rPr lang="en-US" sz="1000" b="0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N (‰)</a:t>
                </a:r>
                <a:endParaRPr lang="en-US" sz="10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x:rich>
          </cx:tx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  <cx:legend pos="b" align="ctr" overlay="0">
      <cx:spPr>
        <a:solidFill>
          <a:schemeClr val="bg1"/>
        </a:solidFill>
        <a:ln w="6350">
          <a:solidFill>
            <a:schemeClr val="tx1">
              <a:lumMod val="50000"/>
              <a:lumOff val="50000"/>
            </a:schemeClr>
          </a:solidFill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8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endParaRPr lang="en-US" sz="8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rial" panose="020B0604020202020204" pitchFamily="34" charset="0"/>
            <a:cs typeface="Arial" panose="020B0604020202020204" pitchFamily="34" charset="0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645865</xdr:colOff>
      <xdr:row>1</xdr:row>
      <xdr:rowOff>54154</xdr:rowOff>
    </xdr:from>
    <xdr:to>
      <xdr:col>27</xdr:col>
      <xdr:colOff>514435</xdr:colOff>
      <xdr:row>15</xdr:row>
      <xdr:rowOff>113580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23DE416-64DA-EE2C-7909-F97EB010D0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79085" y="663754"/>
              <a:ext cx="4128150" cy="26197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651454</xdr:colOff>
      <xdr:row>15</xdr:row>
      <xdr:rowOff>183711</xdr:rowOff>
    </xdr:from>
    <xdr:to>
      <xdr:col>27</xdr:col>
      <xdr:colOff>520024</xdr:colOff>
      <xdr:row>30</xdr:row>
      <xdr:rowOff>51440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DF91766-9C82-FD4A-BE42-8BAE028705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84674" y="3353631"/>
              <a:ext cx="4128150" cy="26109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1</xdr:row>
      <xdr:rowOff>0</xdr:rowOff>
    </xdr:from>
    <xdr:to>
      <xdr:col>20</xdr:col>
      <xdr:colOff>540488</xdr:colOff>
      <xdr:row>15</xdr:row>
      <xdr:rowOff>58363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0808DAC-6CE1-2C49-A4A2-2CB3E7F7F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548640</xdr:colOff>
      <xdr:row>1</xdr:row>
      <xdr:rowOff>162560</xdr:rowOff>
    </xdr:from>
    <xdr:to>
      <xdr:col>18</xdr:col>
      <xdr:colOff>408940</xdr:colOff>
      <xdr:row>16</xdr:row>
      <xdr:rowOff>48260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32D76-4B71-648A-0657-D97540233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535542</xdr:colOff>
      <xdr:row>16</xdr:row>
      <xdr:rowOff>99458</xdr:rowOff>
    </xdr:from>
    <xdr:to>
      <xdr:col>18</xdr:col>
      <xdr:colOff>395842</xdr:colOff>
      <xdr:row>30</xdr:row>
      <xdr:rowOff>176423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C2E715-CB4B-5349-8B47-BD9EE9F21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13097</xdr:colOff>
      <xdr:row>2</xdr:row>
      <xdr:rowOff>0</xdr:rowOff>
    </xdr:from>
    <xdr:to>
      <xdr:col>17</xdr:col>
      <xdr:colOff>436430</xdr:colOff>
      <xdr:row>16</xdr:row>
      <xdr:rowOff>16934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1A6DB1-32E6-6D4F-8AF2-1AE1E6C32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17</xdr:col>
      <xdr:colOff>423333</xdr:colOff>
      <xdr:row>31</xdr:row>
      <xdr:rowOff>16934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8E1598-A385-D644-B022-91B7523EE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559365</xdr:colOff>
      <xdr:row>1</xdr:row>
      <xdr:rowOff>216847</xdr:rowOff>
    </xdr:from>
    <xdr:to>
      <xdr:col>43</xdr:col>
      <xdr:colOff>209982</xdr:colOff>
      <xdr:row>15</xdr:row>
      <xdr:rowOff>110425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9298F8-CB3D-88AC-F329-6B1D91D99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599811</xdr:colOff>
      <xdr:row>16</xdr:row>
      <xdr:rowOff>97692</xdr:rowOff>
    </xdr:from>
    <xdr:to>
      <xdr:col>43</xdr:col>
      <xdr:colOff>236578</xdr:colOff>
      <xdr:row>30</xdr:row>
      <xdr:rowOff>169286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836A55-F746-F243-A502-7627AA533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614790</xdr:colOff>
      <xdr:row>31</xdr:row>
      <xdr:rowOff>101599</xdr:rowOff>
    </xdr:from>
    <xdr:to>
      <xdr:col>43</xdr:col>
      <xdr:colOff>233790</xdr:colOff>
      <xdr:row>45</xdr:row>
      <xdr:rowOff>177799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C8CDB2-4408-3644-9693-063155DC1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612322</xdr:colOff>
      <xdr:row>46</xdr:row>
      <xdr:rowOff>124733</xdr:rowOff>
    </xdr:from>
    <xdr:to>
      <xdr:col>43</xdr:col>
      <xdr:colOff>231322</xdr:colOff>
      <xdr:row>61</xdr:row>
      <xdr:rowOff>8165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E30002-46A1-314F-8381-B610DF59E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398318</xdr:colOff>
      <xdr:row>16</xdr:row>
      <xdr:rowOff>121227</xdr:rowOff>
    </xdr:from>
    <xdr:to>
      <xdr:col>49</xdr:col>
      <xdr:colOff>17318</xdr:colOff>
      <xdr:row>31</xdr:row>
      <xdr:rowOff>6927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53CDE0-E5C9-CD4F-8ADB-53AAACDBC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49</xdr:col>
      <xdr:colOff>104742</xdr:colOff>
      <xdr:row>16</xdr:row>
      <xdr:rowOff>150567</xdr:rowOff>
    </xdr:from>
    <xdr:to>
      <xdr:col>54</xdr:col>
      <xdr:colOff>548587</xdr:colOff>
      <xdr:row>31</xdr:row>
      <xdr:rowOff>83111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FF3A5E-09C9-A042-830B-58A431DF4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1</xdr:row>
      <xdr:rowOff>88900</xdr:rowOff>
    </xdr:from>
    <xdr:to>
      <xdr:col>15</xdr:col>
      <xdr:colOff>76200</xdr:colOff>
      <xdr:row>15</xdr:row>
      <xdr:rowOff>167937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A6CD86-6C33-D044-BD5B-017F7DBA0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533086</xdr:colOff>
      <xdr:row>16</xdr:row>
      <xdr:rowOff>7840</xdr:rowOff>
    </xdr:from>
    <xdr:to>
      <xdr:col>14</xdr:col>
      <xdr:colOff>359953</xdr:colOff>
      <xdr:row>20</xdr:row>
      <xdr:rowOff>120701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A58050E-B795-4945-B59E-9599345AC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41419" y="3018210"/>
          <a:ext cx="3942608" cy="86545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822815</xdr:colOff>
      <xdr:row>2</xdr:row>
      <xdr:rowOff>0</xdr:rowOff>
    </xdr:from>
    <xdr:to>
      <xdr:col>11</xdr:col>
      <xdr:colOff>457914</xdr:colOff>
      <xdr:row>16</xdr:row>
      <xdr:rowOff>116431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1CDF6C-0869-E344-8FFF-47B0F2D01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604270</xdr:colOff>
      <xdr:row>3</xdr:row>
      <xdr:rowOff>176831</xdr:rowOff>
    </xdr:from>
    <xdr:to>
      <xdr:col>25</xdr:col>
      <xdr:colOff>217593</xdr:colOff>
      <xdr:row>18</xdr:row>
      <xdr:rowOff>83598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CB8999-437B-B048-B0B6-5363BB724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621079</xdr:colOff>
      <xdr:row>18</xdr:row>
      <xdr:rowOff>186525</xdr:rowOff>
    </xdr:from>
    <xdr:to>
      <xdr:col>25</xdr:col>
      <xdr:colOff>234402</xdr:colOff>
      <xdr:row>33</xdr:row>
      <xdr:rowOff>93292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12D3D0-551E-7547-BF73-55BB5AF8F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D1B42-DEBD-4582-AFA0-14775CBB5CC6}">
  <dimension ref="A1:M107"/>
  <sheetViews>
    <sheetView topLeftCell="A93" zoomScale="142" workbookViewId="0">
      <selection sqref="A1:K107"/>
    </sheetView>
  </sheetViews>
  <sheetFormatPr defaultColWidth="8.77734375" defaultRowHeight="14.4" x14ac:dyDescent="0.3"/>
  <cols>
    <col min="1" max="1" width="17.33203125" customWidth="1"/>
    <col min="2" max="2" width="8.77734375" customWidth="1"/>
    <col min="3" max="3" width="11.109375" customWidth="1"/>
    <col min="4" max="5" width="8.77734375" customWidth="1"/>
    <col min="6" max="6" width="11" customWidth="1"/>
    <col min="7" max="8" width="8.77734375" customWidth="1"/>
    <col min="9" max="9" width="19.109375" customWidth="1"/>
    <col min="10" max="10" width="19.44140625" customWidth="1"/>
  </cols>
  <sheetData>
    <row r="1" spans="1:13" ht="48" customHeight="1" x14ac:dyDescent="0.3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9" t="s">
        <v>9</v>
      </c>
      <c r="L1" s="65"/>
      <c r="M1" s="65"/>
    </row>
    <row r="2" spans="1:13" x14ac:dyDescent="0.3">
      <c r="A2" t="s">
        <v>162</v>
      </c>
      <c r="B2" t="s">
        <v>62</v>
      </c>
      <c r="C2" t="s">
        <v>222</v>
      </c>
      <c r="D2">
        <v>16</v>
      </c>
      <c r="E2" t="s">
        <v>213</v>
      </c>
      <c r="F2" t="s">
        <v>217</v>
      </c>
      <c r="G2">
        <v>-14</v>
      </c>
      <c r="H2">
        <v>7.06</v>
      </c>
      <c r="I2" t="s">
        <v>276</v>
      </c>
      <c r="J2" t="s">
        <v>217</v>
      </c>
      <c r="K2" t="s">
        <v>512</v>
      </c>
    </row>
    <row r="3" spans="1:13" x14ac:dyDescent="0.3">
      <c r="A3" t="s">
        <v>162</v>
      </c>
      <c r="B3" t="s">
        <v>63</v>
      </c>
      <c r="C3" t="s">
        <v>222</v>
      </c>
      <c r="D3">
        <v>16</v>
      </c>
      <c r="E3" t="s">
        <v>213</v>
      </c>
      <c r="F3" t="s">
        <v>217</v>
      </c>
      <c r="G3">
        <v>-14.04</v>
      </c>
      <c r="H3">
        <v>6.54</v>
      </c>
      <c r="I3" t="s">
        <v>276</v>
      </c>
      <c r="J3" t="s">
        <v>217</v>
      </c>
      <c r="K3" t="s">
        <v>512</v>
      </c>
    </row>
    <row r="4" spans="1:13" x14ac:dyDescent="0.3">
      <c r="A4" t="s">
        <v>179</v>
      </c>
      <c r="B4" t="s">
        <v>81</v>
      </c>
      <c r="C4" t="s">
        <v>222</v>
      </c>
      <c r="D4">
        <v>6</v>
      </c>
      <c r="E4" t="s">
        <v>213</v>
      </c>
      <c r="F4">
        <v>4</v>
      </c>
      <c r="G4">
        <v>-15.41</v>
      </c>
      <c r="H4">
        <v>7.48</v>
      </c>
      <c r="I4" t="s">
        <v>295</v>
      </c>
      <c r="J4" t="s">
        <v>296</v>
      </c>
      <c r="K4" t="s">
        <v>512</v>
      </c>
    </row>
    <row r="5" spans="1:13" x14ac:dyDescent="0.3">
      <c r="A5" t="s">
        <v>179</v>
      </c>
      <c r="B5" t="s">
        <v>82</v>
      </c>
      <c r="C5" t="s">
        <v>222</v>
      </c>
      <c r="D5">
        <v>6</v>
      </c>
      <c r="E5" t="s">
        <v>213</v>
      </c>
      <c r="F5">
        <v>4</v>
      </c>
      <c r="G5">
        <v>-15.48</v>
      </c>
      <c r="H5">
        <v>7.32</v>
      </c>
      <c r="I5" t="s">
        <v>295</v>
      </c>
      <c r="J5" t="s">
        <v>296</v>
      </c>
      <c r="K5" t="s">
        <v>512</v>
      </c>
    </row>
    <row r="6" spans="1:13" x14ac:dyDescent="0.3">
      <c r="A6" t="s">
        <v>198</v>
      </c>
      <c r="B6" t="s">
        <v>102</v>
      </c>
      <c r="C6" t="s">
        <v>222</v>
      </c>
      <c r="D6">
        <v>3</v>
      </c>
      <c r="E6" t="s">
        <v>213</v>
      </c>
      <c r="F6" t="s">
        <v>217</v>
      </c>
      <c r="G6">
        <v>-14.55</v>
      </c>
      <c r="H6">
        <v>6.14</v>
      </c>
      <c r="I6" t="s">
        <v>323</v>
      </c>
      <c r="J6" t="s">
        <v>217</v>
      </c>
      <c r="K6" t="s">
        <v>512</v>
      </c>
    </row>
    <row r="7" spans="1:13" x14ac:dyDescent="0.3">
      <c r="A7" t="s">
        <v>198</v>
      </c>
      <c r="B7" t="s">
        <v>103</v>
      </c>
      <c r="C7" t="s">
        <v>222</v>
      </c>
      <c r="D7">
        <v>3</v>
      </c>
      <c r="E7" t="s">
        <v>213</v>
      </c>
      <c r="F7" t="s">
        <v>217</v>
      </c>
      <c r="G7">
        <v>-14.55</v>
      </c>
      <c r="H7">
        <v>5.67</v>
      </c>
      <c r="I7" t="s">
        <v>323</v>
      </c>
      <c r="J7" t="s">
        <v>217</v>
      </c>
      <c r="K7" t="s">
        <v>512</v>
      </c>
    </row>
    <row r="8" spans="1:13" x14ac:dyDescent="0.3">
      <c r="A8" t="s">
        <v>203</v>
      </c>
      <c r="B8" t="s">
        <v>108</v>
      </c>
      <c r="C8" t="s">
        <v>222</v>
      </c>
      <c r="D8" t="s">
        <v>217</v>
      </c>
      <c r="E8" t="s">
        <v>217</v>
      </c>
      <c r="F8" t="s">
        <v>217</v>
      </c>
      <c r="G8">
        <v>-14.71</v>
      </c>
      <c r="H8">
        <v>5.82</v>
      </c>
      <c r="I8" t="s">
        <v>328</v>
      </c>
      <c r="J8" t="s">
        <v>217</v>
      </c>
      <c r="K8" t="s">
        <v>512</v>
      </c>
    </row>
    <row r="9" spans="1:13" x14ac:dyDescent="0.3">
      <c r="A9" t="s">
        <v>204</v>
      </c>
      <c r="B9" t="s">
        <v>109</v>
      </c>
      <c r="C9" t="s">
        <v>222</v>
      </c>
      <c r="D9" t="s">
        <v>217</v>
      </c>
      <c r="E9" t="s">
        <v>217</v>
      </c>
      <c r="F9" t="s">
        <v>217</v>
      </c>
      <c r="G9">
        <v>-14.71</v>
      </c>
      <c r="H9">
        <v>6.15</v>
      </c>
      <c r="I9" t="s">
        <v>329</v>
      </c>
      <c r="J9" t="s">
        <v>217</v>
      </c>
      <c r="K9" t="s">
        <v>512</v>
      </c>
    </row>
    <row r="10" spans="1:13" x14ac:dyDescent="0.3">
      <c r="A10" t="s">
        <v>130</v>
      </c>
      <c r="B10" t="s">
        <v>25</v>
      </c>
      <c r="C10" t="s">
        <v>219</v>
      </c>
      <c r="D10">
        <v>7</v>
      </c>
      <c r="E10" t="s">
        <v>215</v>
      </c>
      <c r="F10">
        <v>20.7</v>
      </c>
      <c r="G10">
        <v>-18.78</v>
      </c>
      <c r="H10">
        <v>7.26</v>
      </c>
      <c r="I10" t="s">
        <v>242</v>
      </c>
      <c r="J10" t="s">
        <v>217</v>
      </c>
      <c r="K10" t="s">
        <v>512</v>
      </c>
    </row>
    <row r="11" spans="1:13" x14ac:dyDescent="0.3">
      <c r="A11" t="s">
        <v>130</v>
      </c>
      <c r="B11" t="s">
        <v>26</v>
      </c>
      <c r="C11" t="s">
        <v>219</v>
      </c>
      <c r="D11">
        <v>7</v>
      </c>
      <c r="E11" t="s">
        <v>215</v>
      </c>
      <c r="F11">
        <v>20.7</v>
      </c>
      <c r="G11">
        <v>-18.75</v>
      </c>
      <c r="H11">
        <v>6.8</v>
      </c>
      <c r="I11" t="s">
        <v>242</v>
      </c>
      <c r="J11" t="s">
        <v>217</v>
      </c>
      <c r="K11" t="s">
        <v>512</v>
      </c>
    </row>
    <row r="12" spans="1:13" x14ac:dyDescent="0.3">
      <c r="A12" t="s">
        <v>136</v>
      </c>
      <c r="B12" t="s">
        <v>32</v>
      </c>
      <c r="C12" t="s">
        <v>219</v>
      </c>
      <c r="D12">
        <v>7</v>
      </c>
      <c r="E12" t="s">
        <v>213</v>
      </c>
      <c r="F12" t="s">
        <v>217</v>
      </c>
      <c r="G12">
        <v>-18.43</v>
      </c>
      <c r="H12">
        <v>11.04</v>
      </c>
      <c r="I12" t="s">
        <v>250</v>
      </c>
      <c r="J12" t="s">
        <v>217</v>
      </c>
      <c r="K12" t="s">
        <v>512</v>
      </c>
    </row>
    <row r="13" spans="1:13" x14ac:dyDescent="0.3">
      <c r="A13" t="s">
        <v>136</v>
      </c>
      <c r="B13" t="s">
        <v>33</v>
      </c>
      <c r="C13" t="s">
        <v>219</v>
      </c>
      <c r="D13">
        <v>7</v>
      </c>
      <c r="E13" t="s">
        <v>213</v>
      </c>
      <c r="F13" t="s">
        <v>217</v>
      </c>
      <c r="G13">
        <v>-18.260000000000002</v>
      </c>
      <c r="H13">
        <v>6.78</v>
      </c>
      <c r="I13" t="s">
        <v>250</v>
      </c>
      <c r="J13" t="s">
        <v>217</v>
      </c>
      <c r="K13" t="s">
        <v>512</v>
      </c>
    </row>
    <row r="14" spans="1:13" x14ac:dyDescent="0.3">
      <c r="A14" t="s">
        <v>151</v>
      </c>
      <c r="B14" t="s">
        <v>50</v>
      </c>
      <c r="C14" t="s">
        <v>220</v>
      </c>
      <c r="D14">
        <v>6</v>
      </c>
      <c r="E14" t="s">
        <v>213</v>
      </c>
      <c r="F14" t="s">
        <v>217</v>
      </c>
      <c r="G14">
        <v>-17.91</v>
      </c>
      <c r="H14">
        <v>6.32</v>
      </c>
      <c r="I14" t="s">
        <v>266</v>
      </c>
      <c r="J14" t="s">
        <v>217</v>
      </c>
      <c r="K14" t="s">
        <v>512</v>
      </c>
    </row>
    <row r="15" spans="1:13" x14ac:dyDescent="0.3">
      <c r="A15" t="s">
        <v>151</v>
      </c>
      <c r="B15" t="s">
        <v>51</v>
      </c>
      <c r="C15" t="s">
        <v>220</v>
      </c>
      <c r="D15">
        <v>6</v>
      </c>
      <c r="E15" t="s">
        <v>213</v>
      </c>
      <c r="F15" t="s">
        <v>217</v>
      </c>
      <c r="G15">
        <v>-18.41</v>
      </c>
      <c r="H15">
        <v>6.36</v>
      </c>
      <c r="I15" t="s">
        <v>266</v>
      </c>
      <c r="J15" t="s">
        <v>217</v>
      </c>
      <c r="K15" t="s">
        <v>512</v>
      </c>
    </row>
    <row r="16" spans="1:13" x14ac:dyDescent="0.3">
      <c r="A16" t="s">
        <v>118</v>
      </c>
      <c r="B16" t="s">
        <v>12</v>
      </c>
      <c r="C16" t="s">
        <v>214</v>
      </c>
      <c r="D16">
        <v>6</v>
      </c>
      <c r="E16" t="s">
        <v>213</v>
      </c>
      <c r="F16">
        <v>3.4</v>
      </c>
      <c r="G16">
        <v>-18.239999999999998</v>
      </c>
      <c r="H16">
        <v>6.58</v>
      </c>
      <c r="I16" t="s">
        <v>226</v>
      </c>
      <c r="J16" t="s">
        <v>227</v>
      </c>
      <c r="K16" t="s">
        <v>512</v>
      </c>
    </row>
    <row r="17" spans="1:11" x14ac:dyDescent="0.3">
      <c r="A17" t="s">
        <v>124</v>
      </c>
      <c r="B17" t="s">
        <v>18</v>
      </c>
      <c r="C17" t="s">
        <v>214</v>
      </c>
      <c r="D17">
        <v>15</v>
      </c>
      <c r="E17" t="s">
        <v>215</v>
      </c>
      <c r="F17">
        <v>0.2</v>
      </c>
      <c r="G17">
        <v>-16.559999999999999</v>
      </c>
      <c r="H17">
        <v>6.31</v>
      </c>
      <c r="I17" t="s">
        <v>235</v>
      </c>
      <c r="J17" t="s">
        <v>236</v>
      </c>
      <c r="K17" t="s">
        <v>512</v>
      </c>
    </row>
    <row r="18" spans="1:11" x14ac:dyDescent="0.3">
      <c r="A18" t="s">
        <v>131</v>
      </c>
      <c r="B18" t="s">
        <v>27</v>
      </c>
      <c r="C18" t="s">
        <v>214</v>
      </c>
      <c r="D18">
        <v>8</v>
      </c>
      <c r="E18" t="s">
        <v>213</v>
      </c>
      <c r="F18">
        <v>11.3</v>
      </c>
      <c r="G18">
        <v>-14.77</v>
      </c>
      <c r="H18">
        <v>6.5</v>
      </c>
      <c r="I18" t="s">
        <v>243</v>
      </c>
      <c r="J18" t="s">
        <v>217</v>
      </c>
      <c r="K18" t="s">
        <v>512</v>
      </c>
    </row>
    <row r="19" spans="1:11" x14ac:dyDescent="0.3">
      <c r="A19" t="s">
        <v>135</v>
      </c>
      <c r="B19" t="s">
        <v>31</v>
      </c>
      <c r="C19" t="s">
        <v>214</v>
      </c>
      <c r="D19">
        <v>11</v>
      </c>
      <c r="E19" t="s">
        <v>215</v>
      </c>
      <c r="F19">
        <v>7.1</v>
      </c>
      <c r="G19">
        <v>-16.23</v>
      </c>
      <c r="H19">
        <v>7.48</v>
      </c>
      <c r="I19" t="s">
        <v>248</v>
      </c>
      <c r="J19" t="s">
        <v>249</v>
      </c>
      <c r="K19" t="s">
        <v>512</v>
      </c>
    </row>
    <row r="20" spans="1:11" x14ac:dyDescent="0.3">
      <c r="A20" t="s">
        <v>139</v>
      </c>
      <c r="B20" t="s">
        <v>36</v>
      </c>
      <c r="C20" t="s">
        <v>214</v>
      </c>
      <c r="D20">
        <v>9</v>
      </c>
      <c r="E20" t="s">
        <v>213</v>
      </c>
      <c r="F20">
        <v>1.1000000000000001</v>
      </c>
      <c r="G20">
        <v>-14.44</v>
      </c>
      <c r="H20">
        <v>6.55</v>
      </c>
      <c r="I20" t="s">
        <v>254</v>
      </c>
      <c r="J20" t="s">
        <v>217</v>
      </c>
      <c r="K20" t="s">
        <v>512</v>
      </c>
    </row>
    <row r="21" spans="1:11" x14ac:dyDescent="0.3">
      <c r="A21" t="s">
        <v>144</v>
      </c>
      <c r="B21" t="s">
        <v>42</v>
      </c>
      <c r="C21" t="s">
        <v>214</v>
      </c>
      <c r="D21">
        <v>7</v>
      </c>
      <c r="E21" t="s">
        <v>213</v>
      </c>
      <c r="F21">
        <v>1.2</v>
      </c>
      <c r="G21">
        <v>-16.7</v>
      </c>
      <c r="H21">
        <v>6.23</v>
      </c>
      <c r="I21" t="s">
        <v>259</v>
      </c>
      <c r="J21" t="s">
        <v>217</v>
      </c>
      <c r="K21" t="s">
        <v>512</v>
      </c>
    </row>
    <row r="22" spans="1:11" x14ac:dyDescent="0.3">
      <c r="A22" t="s">
        <v>145</v>
      </c>
      <c r="B22" t="s">
        <v>43</v>
      </c>
      <c r="C22" t="s">
        <v>214</v>
      </c>
      <c r="D22">
        <v>7</v>
      </c>
      <c r="E22" t="s">
        <v>213</v>
      </c>
      <c r="F22">
        <v>4</v>
      </c>
      <c r="G22">
        <v>-16.09</v>
      </c>
      <c r="H22">
        <v>6.52</v>
      </c>
      <c r="I22" t="s">
        <v>260</v>
      </c>
      <c r="J22" t="s">
        <v>217</v>
      </c>
      <c r="K22" t="s">
        <v>512</v>
      </c>
    </row>
    <row r="23" spans="1:11" x14ac:dyDescent="0.3">
      <c r="A23" t="s">
        <v>145</v>
      </c>
      <c r="B23" t="s">
        <v>44</v>
      </c>
      <c r="C23" t="s">
        <v>214</v>
      </c>
      <c r="D23">
        <v>7</v>
      </c>
      <c r="E23" t="s">
        <v>213</v>
      </c>
      <c r="F23">
        <v>4</v>
      </c>
      <c r="G23">
        <v>-16.079999999999998</v>
      </c>
      <c r="H23">
        <v>6.61</v>
      </c>
      <c r="I23" t="s">
        <v>260</v>
      </c>
      <c r="J23" t="s">
        <v>217</v>
      </c>
      <c r="K23" t="s">
        <v>512</v>
      </c>
    </row>
    <row r="24" spans="1:11" x14ac:dyDescent="0.3">
      <c r="A24" t="s">
        <v>150</v>
      </c>
      <c r="B24" t="s">
        <v>49</v>
      </c>
      <c r="C24" t="s">
        <v>214</v>
      </c>
      <c r="D24">
        <v>7</v>
      </c>
      <c r="E24" t="s">
        <v>213</v>
      </c>
      <c r="F24">
        <v>6.2</v>
      </c>
      <c r="G24">
        <v>-15.77</v>
      </c>
      <c r="H24">
        <v>6.8</v>
      </c>
      <c r="I24" t="s">
        <v>265</v>
      </c>
      <c r="J24" t="s">
        <v>217</v>
      </c>
      <c r="K24" t="s">
        <v>512</v>
      </c>
    </row>
    <row r="25" spans="1:11" x14ac:dyDescent="0.3">
      <c r="A25" t="s">
        <v>160</v>
      </c>
      <c r="B25" t="s">
        <v>60</v>
      </c>
      <c r="C25" t="s">
        <v>214</v>
      </c>
      <c r="D25">
        <v>9</v>
      </c>
      <c r="E25" t="s">
        <v>215</v>
      </c>
      <c r="F25">
        <v>12</v>
      </c>
      <c r="G25">
        <v>-19.64</v>
      </c>
      <c r="H25">
        <v>5.91</v>
      </c>
      <c r="I25" t="s">
        <v>275</v>
      </c>
      <c r="J25" t="s">
        <v>217</v>
      </c>
      <c r="K25" t="s">
        <v>512</v>
      </c>
    </row>
    <row r="26" spans="1:11" x14ac:dyDescent="0.3">
      <c r="A26" t="s">
        <v>163</v>
      </c>
      <c r="B26" t="s">
        <v>64</v>
      </c>
      <c r="C26" t="s">
        <v>214</v>
      </c>
      <c r="D26">
        <v>8</v>
      </c>
      <c r="E26" t="s">
        <v>215</v>
      </c>
      <c r="F26">
        <v>6.6</v>
      </c>
      <c r="G26">
        <v>-16.59</v>
      </c>
      <c r="H26">
        <v>7.45</v>
      </c>
      <c r="I26" t="s">
        <v>277</v>
      </c>
      <c r="J26" t="s">
        <v>217</v>
      </c>
      <c r="K26" t="s">
        <v>512</v>
      </c>
    </row>
    <row r="27" spans="1:11" x14ac:dyDescent="0.3">
      <c r="A27" t="s">
        <v>169</v>
      </c>
      <c r="B27" t="s">
        <v>70</v>
      </c>
      <c r="C27" t="s">
        <v>214</v>
      </c>
      <c r="D27">
        <v>12</v>
      </c>
      <c r="E27" t="s">
        <v>213</v>
      </c>
      <c r="F27">
        <v>2.4</v>
      </c>
      <c r="G27">
        <v>-15.51</v>
      </c>
      <c r="H27">
        <v>8.7100000000000009</v>
      </c>
      <c r="I27" t="s">
        <v>217</v>
      </c>
      <c r="J27" t="s">
        <v>233</v>
      </c>
      <c r="K27" t="s">
        <v>512</v>
      </c>
    </row>
    <row r="28" spans="1:11" x14ac:dyDescent="0.3">
      <c r="A28" t="s">
        <v>171</v>
      </c>
      <c r="B28" t="s">
        <v>72</v>
      </c>
      <c r="C28" t="s">
        <v>214</v>
      </c>
      <c r="D28">
        <v>7</v>
      </c>
      <c r="E28" t="s">
        <v>215</v>
      </c>
      <c r="F28">
        <v>2.4</v>
      </c>
      <c r="G28">
        <v>-17.149999999999999</v>
      </c>
      <c r="H28">
        <v>8.86</v>
      </c>
      <c r="I28" t="s">
        <v>284</v>
      </c>
      <c r="J28" t="s">
        <v>272</v>
      </c>
      <c r="K28" t="s">
        <v>512</v>
      </c>
    </row>
    <row r="29" spans="1:11" x14ac:dyDescent="0.3">
      <c r="A29" t="s">
        <v>173</v>
      </c>
      <c r="B29" t="s">
        <v>74</v>
      </c>
      <c r="C29" t="s">
        <v>214</v>
      </c>
      <c r="D29">
        <v>7</v>
      </c>
      <c r="E29" t="s">
        <v>213</v>
      </c>
      <c r="F29">
        <v>10.9</v>
      </c>
      <c r="G29">
        <v>-19.54</v>
      </c>
      <c r="H29">
        <v>6.86</v>
      </c>
      <c r="I29" t="s">
        <v>286</v>
      </c>
      <c r="J29" t="s">
        <v>217</v>
      </c>
      <c r="K29" t="s">
        <v>512</v>
      </c>
    </row>
    <row r="30" spans="1:11" x14ac:dyDescent="0.3">
      <c r="A30" t="s">
        <v>144</v>
      </c>
      <c r="B30" t="s">
        <v>75</v>
      </c>
      <c r="C30" t="s">
        <v>214</v>
      </c>
      <c r="D30">
        <v>6</v>
      </c>
      <c r="E30" t="s">
        <v>213</v>
      </c>
      <c r="F30">
        <v>1.2</v>
      </c>
      <c r="G30">
        <v>-17.850000000000001</v>
      </c>
      <c r="H30">
        <v>8.26</v>
      </c>
      <c r="I30" t="s">
        <v>217</v>
      </c>
      <c r="J30" t="s">
        <v>287</v>
      </c>
      <c r="K30" t="s">
        <v>512</v>
      </c>
    </row>
    <row r="31" spans="1:11" x14ac:dyDescent="0.3">
      <c r="A31" t="s">
        <v>174</v>
      </c>
      <c r="B31" t="s">
        <v>76</v>
      </c>
      <c r="C31" t="s">
        <v>214</v>
      </c>
      <c r="D31">
        <v>5</v>
      </c>
      <c r="E31" t="s">
        <v>213</v>
      </c>
      <c r="F31">
        <v>5.0999999999999996</v>
      </c>
      <c r="G31">
        <v>-19.02</v>
      </c>
      <c r="H31">
        <v>6.26</v>
      </c>
      <c r="I31" t="s">
        <v>288</v>
      </c>
      <c r="J31" t="s">
        <v>289</v>
      </c>
      <c r="K31" t="s">
        <v>512</v>
      </c>
    </row>
    <row r="32" spans="1:11" x14ac:dyDescent="0.3">
      <c r="A32" t="s">
        <v>177</v>
      </c>
      <c r="B32" t="s">
        <v>79</v>
      </c>
      <c r="C32" t="s">
        <v>214</v>
      </c>
      <c r="D32">
        <v>10</v>
      </c>
      <c r="E32" t="s">
        <v>215</v>
      </c>
      <c r="F32">
        <v>1.6</v>
      </c>
      <c r="G32">
        <v>-18.62</v>
      </c>
      <c r="H32">
        <v>6.6</v>
      </c>
      <c r="I32" t="s">
        <v>293</v>
      </c>
      <c r="J32" t="s">
        <v>217</v>
      </c>
      <c r="K32" t="s">
        <v>512</v>
      </c>
    </row>
    <row r="33" spans="1:11" x14ac:dyDescent="0.3">
      <c r="A33" t="s">
        <v>178</v>
      </c>
      <c r="B33" t="s">
        <v>80</v>
      </c>
      <c r="C33" t="s">
        <v>214</v>
      </c>
      <c r="D33">
        <v>6</v>
      </c>
      <c r="E33" t="s">
        <v>213</v>
      </c>
      <c r="F33">
        <v>4.5999999999999996</v>
      </c>
      <c r="G33">
        <v>-17.98</v>
      </c>
      <c r="H33">
        <v>6.65</v>
      </c>
      <c r="I33" t="s">
        <v>294</v>
      </c>
      <c r="J33" t="s">
        <v>227</v>
      </c>
      <c r="K33" t="s">
        <v>512</v>
      </c>
    </row>
    <row r="34" spans="1:11" x14ac:dyDescent="0.3">
      <c r="A34" t="s">
        <v>182</v>
      </c>
      <c r="B34" t="s">
        <v>85</v>
      </c>
      <c r="C34" t="s">
        <v>214</v>
      </c>
      <c r="D34" t="s">
        <v>217</v>
      </c>
      <c r="E34" t="s">
        <v>217</v>
      </c>
      <c r="F34" t="s">
        <v>217</v>
      </c>
      <c r="G34">
        <v>-17.600000000000001</v>
      </c>
      <c r="H34">
        <v>7.22</v>
      </c>
      <c r="I34" t="s">
        <v>301</v>
      </c>
      <c r="J34" t="s">
        <v>302</v>
      </c>
      <c r="K34" t="s">
        <v>512</v>
      </c>
    </row>
    <row r="35" spans="1:11" x14ac:dyDescent="0.3">
      <c r="A35" t="s">
        <v>184</v>
      </c>
      <c r="B35" t="s">
        <v>88</v>
      </c>
      <c r="C35" t="s">
        <v>214</v>
      </c>
      <c r="D35">
        <v>6</v>
      </c>
      <c r="E35" t="s">
        <v>213</v>
      </c>
      <c r="F35">
        <v>0.3</v>
      </c>
      <c r="G35">
        <v>-18.149999999999999</v>
      </c>
      <c r="H35">
        <v>6.41</v>
      </c>
      <c r="I35" t="s">
        <v>305</v>
      </c>
      <c r="J35" t="s">
        <v>227</v>
      </c>
      <c r="K35" t="s">
        <v>512</v>
      </c>
    </row>
    <row r="36" spans="1:11" x14ac:dyDescent="0.3">
      <c r="A36" t="s">
        <v>186</v>
      </c>
      <c r="B36" t="s">
        <v>90</v>
      </c>
      <c r="C36" t="s">
        <v>214</v>
      </c>
      <c r="D36">
        <v>15</v>
      </c>
      <c r="E36" t="s">
        <v>215</v>
      </c>
      <c r="F36">
        <v>4.3</v>
      </c>
      <c r="G36">
        <v>-18.13</v>
      </c>
      <c r="H36">
        <v>6.79</v>
      </c>
      <c r="I36" t="s">
        <v>308</v>
      </c>
      <c r="J36" t="s">
        <v>217</v>
      </c>
      <c r="K36" t="s">
        <v>512</v>
      </c>
    </row>
    <row r="37" spans="1:11" x14ac:dyDescent="0.3">
      <c r="A37" t="s">
        <v>187</v>
      </c>
      <c r="B37" t="s">
        <v>91</v>
      </c>
      <c r="C37" t="s">
        <v>214</v>
      </c>
      <c r="D37">
        <v>15</v>
      </c>
      <c r="E37" t="s">
        <v>213</v>
      </c>
      <c r="F37" t="s">
        <v>256</v>
      </c>
      <c r="G37">
        <v>-15.86</v>
      </c>
      <c r="H37">
        <v>7.46</v>
      </c>
      <c r="I37" t="s">
        <v>309</v>
      </c>
      <c r="J37" t="s">
        <v>310</v>
      </c>
      <c r="K37" t="s">
        <v>512</v>
      </c>
    </row>
    <row r="38" spans="1:11" x14ac:dyDescent="0.3">
      <c r="A38" t="s">
        <v>189</v>
      </c>
      <c r="B38" t="s">
        <v>93</v>
      </c>
      <c r="C38" t="s">
        <v>214</v>
      </c>
      <c r="D38">
        <v>11</v>
      </c>
      <c r="E38" t="s">
        <v>215</v>
      </c>
      <c r="F38">
        <v>6.1</v>
      </c>
      <c r="G38">
        <v>-14.45</v>
      </c>
      <c r="H38">
        <v>8.4700000000000006</v>
      </c>
      <c r="I38" t="s">
        <v>312</v>
      </c>
      <c r="J38" t="s">
        <v>313</v>
      </c>
      <c r="K38" t="s">
        <v>512</v>
      </c>
    </row>
    <row r="39" spans="1:11" x14ac:dyDescent="0.3">
      <c r="A39" t="s">
        <v>192</v>
      </c>
      <c r="B39" t="s">
        <v>96</v>
      </c>
      <c r="C39" t="s">
        <v>214</v>
      </c>
      <c r="D39">
        <v>4</v>
      </c>
      <c r="E39" t="s">
        <v>215</v>
      </c>
      <c r="F39">
        <v>3.7</v>
      </c>
      <c r="G39">
        <v>-15.18</v>
      </c>
      <c r="H39">
        <v>6.66</v>
      </c>
      <c r="I39" t="s">
        <v>316</v>
      </c>
      <c r="J39" t="s">
        <v>227</v>
      </c>
      <c r="K39" t="s">
        <v>512</v>
      </c>
    </row>
    <row r="40" spans="1:11" x14ac:dyDescent="0.3">
      <c r="A40" t="s">
        <v>195</v>
      </c>
      <c r="B40" t="s">
        <v>99</v>
      </c>
      <c r="C40" t="s">
        <v>214</v>
      </c>
      <c r="D40">
        <v>7</v>
      </c>
      <c r="E40" t="s">
        <v>213</v>
      </c>
      <c r="F40">
        <v>1.2</v>
      </c>
      <c r="G40">
        <v>-15.89</v>
      </c>
      <c r="H40">
        <v>7.35</v>
      </c>
      <c r="I40" t="s">
        <v>320</v>
      </c>
      <c r="J40" t="s">
        <v>252</v>
      </c>
      <c r="K40" t="s">
        <v>512</v>
      </c>
    </row>
    <row r="41" spans="1:11" x14ac:dyDescent="0.3">
      <c r="A41" t="s">
        <v>196</v>
      </c>
      <c r="B41" t="s">
        <v>100</v>
      </c>
      <c r="C41" t="s">
        <v>214</v>
      </c>
      <c r="D41" t="s">
        <v>217</v>
      </c>
      <c r="E41" t="s">
        <v>217</v>
      </c>
      <c r="F41" t="s">
        <v>217</v>
      </c>
      <c r="G41">
        <v>-16.09</v>
      </c>
      <c r="H41">
        <v>7.85</v>
      </c>
      <c r="I41" t="s">
        <v>321</v>
      </c>
      <c r="J41" t="s">
        <v>252</v>
      </c>
      <c r="K41" t="s">
        <v>512</v>
      </c>
    </row>
    <row r="42" spans="1:11" x14ac:dyDescent="0.3">
      <c r="A42" t="s">
        <v>126</v>
      </c>
      <c r="B42" t="s">
        <v>20</v>
      </c>
      <c r="C42" t="s">
        <v>218</v>
      </c>
      <c r="D42">
        <v>5</v>
      </c>
      <c r="E42" t="s">
        <v>215</v>
      </c>
      <c r="F42" t="s">
        <v>217</v>
      </c>
      <c r="G42">
        <v>-17.97</v>
      </c>
      <c r="H42">
        <v>7.61</v>
      </c>
      <c r="I42" t="s">
        <v>238</v>
      </c>
      <c r="J42" t="s">
        <v>217</v>
      </c>
      <c r="K42" t="s">
        <v>512</v>
      </c>
    </row>
    <row r="43" spans="1:11" x14ac:dyDescent="0.3">
      <c r="A43" t="s">
        <v>126</v>
      </c>
      <c r="B43" t="s">
        <v>21</v>
      </c>
      <c r="C43" t="s">
        <v>218</v>
      </c>
      <c r="D43">
        <v>5</v>
      </c>
      <c r="E43" t="s">
        <v>215</v>
      </c>
      <c r="F43" t="s">
        <v>217</v>
      </c>
      <c r="G43">
        <v>-17.829999999999998</v>
      </c>
      <c r="H43">
        <v>7.25</v>
      </c>
      <c r="I43" t="s">
        <v>238</v>
      </c>
      <c r="J43" t="s">
        <v>217</v>
      </c>
      <c r="K43" t="s">
        <v>512</v>
      </c>
    </row>
    <row r="44" spans="1:11" x14ac:dyDescent="0.3">
      <c r="A44" t="s">
        <v>148</v>
      </c>
      <c r="B44" t="s">
        <v>47</v>
      </c>
      <c r="C44" t="s">
        <v>218</v>
      </c>
      <c r="D44">
        <v>11</v>
      </c>
      <c r="E44" t="s">
        <v>215</v>
      </c>
      <c r="F44" t="s">
        <v>217</v>
      </c>
      <c r="G44">
        <v>-14.37</v>
      </c>
      <c r="H44">
        <v>6.12</v>
      </c>
      <c r="I44" t="s">
        <v>263</v>
      </c>
      <c r="J44" t="s">
        <v>217</v>
      </c>
      <c r="K44" t="s">
        <v>512</v>
      </c>
    </row>
    <row r="45" spans="1:11" x14ac:dyDescent="0.3">
      <c r="A45" t="s">
        <v>200</v>
      </c>
      <c r="B45" t="s">
        <v>105</v>
      </c>
      <c r="C45" t="s">
        <v>218</v>
      </c>
      <c r="D45" t="s">
        <v>217</v>
      </c>
      <c r="E45" t="s">
        <v>217</v>
      </c>
      <c r="F45" t="s">
        <v>217</v>
      </c>
      <c r="G45">
        <v>-17.72</v>
      </c>
      <c r="H45">
        <v>6.42</v>
      </c>
      <c r="I45" t="s">
        <v>325</v>
      </c>
      <c r="J45" t="s">
        <v>217</v>
      </c>
      <c r="K45" t="s">
        <v>512</v>
      </c>
    </row>
    <row r="46" spans="1:11" x14ac:dyDescent="0.3">
      <c r="A46" t="s">
        <v>201</v>
      </c>
      <c r="B46" t="s">
        <v>106</v>
      </c>
      <c r="C46" t="s">
        <v>218</v>
      </c>
      <c r="D46" t="s">
        <v>217</v>
      </c>
      <c r="E46" t="s">
        <v>217</v>
      </c>
      <c r="F46" t="s">
        <v>217</v>
      </c>
      <c r="G46">
        <v>-18.32</v>
      </c>
      <c r="H46">
        <v>6.41</v>
      </c>
      <c r="I46" t="s">
        <v>326</v>
      </c>
      <c r="J46" t="s">
        <v>217</v>
      </c>
      <c r="K46" t="s">
        <v>512</v>
      </c>
    </row>
    <row r="47" spans="1:11" x14ac:dyDescent="0.3">
      <c r="A47" t="s">
        <v>202</v>
      </c>
      <c r="B47" t="s">
        <v>107</v>
      </c>
      <c r="C47" t="s">
        <v>218</v>
      </c>
      <c r="D47" t="s">
        <v>217</v>
      </c>
      <c r="E47" t="s">
        <v>217</v>
      </c>
      <c r="F47" t="s">
        <v>217</v>
      </c>
      <c r="G47">
        <v>-19.21</v>
      </c>
      <c r="H47">
        <v>6.75</v>
      </c>
      <c r="I47" t="s">
        <v>327</v>
      </c>
      <c r="J47" t="s">
        <v>217</v>
      </c>
      <c r="K47" t="s">
        <v>512</v>
      </c>
    </row>
    <row r="48" spans="1:11" x14ac:dyDescent="0.3">
      <c r="A48" t="s">
        <v>205</v>
      </c>
      <c r="B48" t="s">
        <v>110</v>
      </c>
      <c r="C48" t="s">
        <v>218</v>
      </c>
      <c r="D48" t="s">
        <v>217</v>
      </c>
      <c r="E48" t="s">
        <v>217</v>
      </c>
      <c r="F48" t="s">
        <v>217</v>
      </c>
      <c r="G48">
        <v>-18.71</v>
      </c>
      <c r="H48">
        <v>7.07</v>
      </c>
      <c r="I48" t="s">
        <v>330</v>
      </c>
      <c r="J48" t="s">
        <v>217</v>
      </c>
      <c r="K48" t="s">
        <v>512</v>
      </c>
    </row>
    <row r="49" spans="1:11" x14ac:dyDescent="0.3">
      <c r="A49" t="s">
        <v>206</v>
      </c>
      <c r="B49" t="s">
        <v>111</v>
      </c>
      <c r="C49" t="s">
        <v>218</v>
      </c>
      <c r="D49" t="s">
        <v>217</v>
      </c>
      <c r="E49" t="s">
        <v>217</v>
      </c>
      <c r="F49" t="s">
        <v>217</v>
      </c>
      <c r="G49">
        <v>-18.010000000000002</v>
      </c>
      <c r="H49">
        <v>7.65</v>
      </c>
      <c r="I49" t="s">
        <v>331</v>
      </c>
      <c r="J49" t="s">
        <v>217</v>
      </c>
      <c r="K49" t="s">
        <v>512</v>
      </c>
    </row>
    <row r="50" spans="1:11" x14ac:dyDescent="0.3">
      <c r="A50" t="s">
        <v>207</v>
      </c>
      <c r="B50" t="s">
        <v>112</v>
      </c>
      <c r="C50" t="s">
        <v>218</v>
      </c>
      <c r="D50" t="s">
        <v>217</v>
      </c>
      <c r="E50" t="s">
        <v>217</v>
      </c>
      <c r="F50" t="s">
        <v>217</v>
      </c>
      <c r="G50">
        <v>-18.8</v>
      </c>
      <c r="H50">
        <v>5.91</v>
      </c>
      <c r="I50" t="s">
        <v>332</v>
      </c>
      <c r="J50" t="s">
        <v>217</v>
      </c>
      <c r="K50" t="s">
        <v>512</v>
      </c>
    </row>
    <row r="51" spans="1:11" x14ac:dyDescent="0.3">
      <c r="A51" t="s">
        <v>208</v>
      </c>
      <c r="B51" t="s">
        <v>113</v>
      </c>
      <c r="C51" t="s">
        <v>218</v>
      </c>
      <c r="D51" t="s">
        <v>217</v>
      </c>
      <c r="E51" t="s">
        <v>217</v>
      </c>
      <c r="F51" t="s">
        <v>217</v>
      </c>
      <c r="G51">
        <v>-16.27</v>
      </c>
      <c r="H51">
        <v>5.96</v>
      </c>
      <c r="I51" t="s">
        <v>333</v>
      </c>
      <c r="J51" t="s">
        <v>313</v>
      </c>
      <c r="K51" t="s">
        <v>512</v>
      </c>
    </row>
    <row r="52" spans="1:11" x14ac:dyDescent="0.3">
      <c r="A52" t="s">
        <v>209</v>
      </c>
      <c r="B52" t="s">
        <v>114</v>
      </c>
      <c r="C52" t="s">
        <v>218</v>
      </c>
      <c r="D52" t="s">
        <v>217</v>
      </c>
      <c r="E52" t="s">
        <v>217</v>
      </c>
      <c r="F52" t="s">
        <v>217</v>
      </c>
      <c r="G52">
        <v>-16.329999999999998</v>
      </c>
      <c r="H52">
        <v>7.12</v>
      </c>
      <c r="I52" t="s">
        <v>334</v>
      </c>
      <c r="J52" t="s">
        <v>233</v>
      </c>
      <c r="K52" t="s">
        <v>512</v>
      </c>
    </row>
    <row r="53" spans="1:11" x14ac:dyDescent="0.3">
      <c r="A53" t="s">
        <v>210</v>
      </c>
      <c r="B53" t="s">
        <v>115</v>
      </c>
      <c r="C53" t="s">
        <v>218</v>
      </c>
      <c r="D53" t="s">
        <v>217</v>
      </c>
      <c r="E53" t="s">
        <v>217</v>
      </c>
      <c r="F53" t="s">
        <v>217</v>
      </c>
      <c r="G53">
        <v>-19.37</v>
      </c>
      <c r="H53">
        <v>6.9</v>
      </c>
      <c r="I53" t="s">
        <v>335</v>
      </c>
      <c r="J53" t="s">
        <v>217</v>
      </c>
      <c r="K53" t="s">
        <v>512</v>
      </c>
    </row>
    <row r="54" spans="1:11" x14ac:dyDescent="0.3">
      <c r="A54" t="s">
        <v>211</v>
      </c>
      <c r="B54" t="s">
        <v>116</v>
      </c>
      <c r="C54" t="s">
        <v>218</v>
      </c>
      <c r="D54" t="s">
        <v>217</v>
      </c>
      <c r="E54" t="s">
        <v>217</v>
      </c>
      <c r="F54" t="s">
        <v>217</v>
      </c>
      <c r="G54">
        <v>-15.5</v>
      </c>
      <c r="H54">
        <v>6.49</v>
      </c>
      <c r="I54" t="s">
        <v>336</v>
      </c>
      <c r="J54" t="s">
        <v>217</v>
      </c>
      <c r="K54" t="s">
        <v>512</v>
      </c>
    </row>
    <row r="55" spans="1:11" s="43" customFormat="1" x14ac:dyDescent="0.3">
      <c r="A55" s="43" t="s">
        <v>117</v>
      </c>
      <c r="B55" s="43" t="s">
        <v>11</v>
      </c>
      <c r="C55" s="43" t="s">
        <v>212</v>
      </c>
      <c r="D55" s="43">
        <v>8</v>
      </c>
      <c r="E55" s="43" t="s">
        <v>213</v>
      </c>
      <c r="F55" s="43">
        <v>3.3</v>
      </c>
      <c r="G55" s="43">
        <v>-16.690000000000001</v>
      </c>
      <c r="H55" s="43">
        <v>7.26</v>
      </c>
      <c r="I55" s="43" t="s">
        <v>224</v>
      </c>
      <c r="J55" s="43" t="s">
        <v>225</v>
      </c>
      <c r="K55" s="43" t="s">
        <v>337</v>
      </c>
    </row>
    <row r="56" spans="1:11" s="43" customFormat="1" x14ac:dyDescent="0.3">
      <c r="A56" s="43" t="s">
        <v>119</v>
      </c>
      <c r="B56" s="43" t="s">
        <v>13</v>
      </c>
      <c r="C56" s="43" t="s">
        <v>212</v>
      </c>
      <c r="D56" s="43">
        <v>14</v>
      </c>
      <c r="E56" s="43" t="s">
        <v>215</v>
      </c>
      <c r="F56" s="43" t="s">
        <v>217</v>
      </c>
      <c r="G56" s="43">
        <v>-15.58</v>
      </c>
      <c r="H56" s="43">
        <v>7.08</v>
      </c>
      <c r="I56" s="43" t="s">
        <v>228</v>
      </c>
      <c r="J56" s="43" t="s">
        <v>227</v>
      </c>
      <c r="K56" s="43" t="s">
        <v>337</v>
      </c>
    </row>
    <row r="57" spans="1:11" s="43" customFormat="1" x14ac:dyDescent="0.3">
      <c r="A57" s="43" t="s">
        <v>121</v>
      </c>
      <c r="B57" s="43" t="s">
        <v>15</v>
      </c>
      <c r="C57" s="43" t="s">
        <v>212</v>
      </c>
      <c r="D57" s="43" t="s">
        <v>217</v>
      </c>
      <c r="E57" s="43" t="s">
        <v>215</v>
      </c>
      <c r="F57" s="43" t="s">
        <v>217</v>
      </c>
      <c r="G57" s="43">
        <v>-19.07</v>
      </c>
      <c r="H57" s="43">
        <v>6.05</v>
      </c>
      <c r="I57" s="43" t="s">
        <v>230</v>
      </c>
      <c r="J57" s="43" t="s">
        <v>231</v>
      </c>
      <c r="K57" s="43" t="s">
        <v>337</v>
      </c>
    </row>
    <row r="58" spans="1:11" s="43" customFormat="1" x14ac:dyDescent="0.3">
      <c r="A58" s="43" t="s">
        <v>122</v>
      </c>
      <c r="B58" s="43" t="s">
        <v>16</v>
      </c>
      <c r="C58" s="43" t="s">
        <v>212</v>
      </c>
      <c r="D58" s="43">
        <v>13</v>
      </c>
      <c r="E58" s="43" t="s">
        <v>215</v>
      </c>
      <c r="F58" s="43">
        <v>1.2</v>
      </c>
      <c r="G58" s="43">
        <v>-15.15</v>
      </c>
      <c r="H58" s="43">
        <v>7.74</v>
      </c>
      <c r="I58" s="43" t="s">
        <v>232</v>
      </c>
      <c r="J58" s="43" t="s">
        <v>233</v>
      </c>
      <c r="K58" s="43" t="s">
        <v>337</v>
      </c>
    </row>
    <row r="59" spans="1:11" s="43" customFormat="1" x14ac:dyDescent="0.3">
      <c r="A59" s="43" t="s">
        <v>123</v>
      </c>
      <c r="B59" s="43" t="s">
        <v>17</v>
      </c>
      <c r="C59" s="43" t="s">
        <v>212</v>
      </c>
      <c r="D59" s="43">
        <v>18</v>
      </c>
      <c r="E59" s="43" t="s">
        <v>215</v>
      </c>
      <c r="F59" s="43">
        <v>1.4</v>
      </c>
      <c r="G59" s="43">
        <v>-19.850000000000001</v>
      </c>
      <c r="H59" s="43">
        <v>6.19</v>
      </c>
      <c r="I59" s="43" t="s">
        <v>217</v>
      </c>
      <c r="J59" s="43" t="s">
        <v>234</v>
      </c>
      <c r="K59" s="43" t="s">
        <v>337</v>
      </c>
    </row>
    <row r="60" spans="1:11" s="43" customFormat="1" x14ac:dyDescent="0.3">
      <c r="A60" s="43" t="s">
        <v>125</v>
      </c>
      <c r="B60" s="43" t="s">
        <v>19</v>
      </c>
      <c r="C60" s="43" t="s">
        <v>212</v>
      </c>
      <c r="D60" s="43">
        <v>7</v>
      </c>
      <c r="E60" s="43" t="s">
        <v>213</v>
      </c>
      <c r="F60" s="43">
        <v>2.1</v>
      </c>
      <c r="G60" s="43">
        <v>-17.3</v>
      </c>
      <c r="H60" s="43">
        <v>6.68</v>
      </c>
      <c r="I60" s="43" t="s">
        <v>237</v>
      </c>
      <c r="J60" s="43" t="s">
        <v>217</v>
      </c>
      <c r="K60" s="43" t="s">
        <v>337</v>
      </c>
    </row>
    <row r="61" spans="1:11" s="43" customFormat="1" x14ac:dyDescent="0.3">
      <c r="A61" s="43" t="s">
        <v>127</v>
      </c>
      <c r="B61" s="43" t="s">
        <v>22</v>
      </c>
      <c r="C61" s="43" t="s">
        <v>212</v>
      </c>
      <c r="D61" s="43">
        <v>4</v>
      </c>
      <c r="E61" s="43" t="s">
        <v>213</v>
      </c>
      <c r="F61" s="43">
        <v>4.3</v>
      </c>
      <c r="G61" s="43">
        <v>-14.92</v>
      </c>
      <c r="H61" s="43">
        <v>5.95</v>
      </c>
      <c r="I61" s="43" t="s">
        <v>239</v>
      </c>
      <c r="J61" s="43" t="s">
        <v>217</v>
      </c>
      <c r="K61" s="43" t="s">
        <v>337</v>
      </c>
    </row>
    <row r="62" spans="1:11" s="43" customFormat="1" x14ac:dyDescent="0.3">
      <c r="A62" s="43" t="s">
        <v>128</v>
      </c>
      <c r="B62" s="43" t="s">
        <v>23</v>
      </c>
      <c r="C62" s="43" t="s">
        <v>212</v>
      </c>
      <c r="D62" s="43">
        <v>6</v>
      </c>
      <c r="E62" s="43" t="s">
        <v>215</v>
      </c>
      <c r="F62" s="43">
        <v>4.7</v>
      </c>
      <c r="G62" s="43">
        <v>-18.510000000000002</v>
      </c>
      <c r="H62" s="43">
        <v>6.71</v>
      </c>
      <c r="I62" s="43" t="s">
        <v>240</v>
      </c>
      <c r="J62" s="43" t="s">
        <v>217</v>
      </c>
      <c r="K62" s="43" t="s">
        <v>337</v>
      </c>
    </row>
    <row r="63" spans="1:11" s="43" customFormat="1" x14ac:dyDescent="0.3">
      <c r="A63" s="43" t="s">
        <v>129</v>
      </c>
      <c r="B63" s="43" t="s">
        <v>24</v>
      </c>
      <c r="C63" s="43" t="s">
        <v>212</v>
      </c>
      <c r="D63" s="43">
        <v>7</v>
      </c>
      <c r="E63" s="43" t="s">
        <v>215</v>
      </c>
      <c r="F63" s="43">
        <v>3.5</v>
      </c>
      <c r="G63" s="43">
        <v>-20.11</v>
      </c>
      <c r="H63" s="43">
        <v>6.13</v>
      </c>
      <c r="I63" s="43" t="s">
        <v>217</v>
      </c>
      <c r="J63" s="43" t="s">
        <v>241</v>
      </c>
      <c r="K63" s="43" t="s">
        <v>337</v>
      </c>
    </row>
    <row r="64" spans="1:11" s="43" customFormat="1" x14ac:dyDescent="0.3">
      <c r="A64" s="43" t="s">
        <v>132</v>
      </c>
      <c r="B64" s="43" t="s">
        <v>28</v>
      </c>
      <c r="C64" s="43" t="s">
        <v>212</v>
      </c>
      <c r="D64" s="43">
        <v>6</v>
      </c>
      <c r="E64" s="43" t="s">
        <v>213</v>
      </c>
      <c r="F64" s="43">
        <v>1.1000000000000001</v>
      </c>
      <c r="G64" s="43">
        <v>-15.87</v>
      </c>
      <c r="H64" s="43">
        <v>7.12</v>
      </c>
      <c r="I64" s="43" t="s">
        <v>244</v>
      </c>
      <c r="J64" s="43" t="s">
        <v>217</v>
      </c>
      <c r="K64" s="43" t="s">
        <v>337</v>
      </c>
    </row>
    <row r="65" spans="1:11" s="43" customFormat="1" x14ac:dyDescent="0.3">
      <c r="A65" s="43" t="s">
        <v>133</v>
      </c>
      <c r="B65" s="43" t="s">
        <v>29</v>
      </c>
      <c r="C65" s="43" t="s">
        <v>212</v>
      </c>
      <c r="D65" s="43">
        <v>17</v>
      </c>
      <c r="E65" s="43" t="s">
        <v>213</v>
      </c>
      <c r="F65" s="43">
        <v>3.2</v>
      </c>
      <c r="G65" s="43">
        <v>-16.23</v>
      </c>
      <c r="H65" s="43">
        <v>6.89</v>
      </c>
      <c r="I65" s="43" t="s">
        <v>245</v>
      </c>
      <c r="J65" s="43" t="s">
        <v>233</v>
      </c>
      <c r="K65" s="43" t="s">
        <v>337</v>
      </c>
    </row>
    <row r="66" spans="1:11" s="43" customFormat="1" x14ac:dyDescent="0.3">
      <c r="A66" s="43" t="s">
        <v>134</v>
      </c>
      <c r="B66" s="43" t="s">
        <v>30</v>
      </c>
      <c r="C66" s="43" t="s">
        <v>212</v>
      </c>
      <c r="D66" s="43">
        <v>10</v>
      </c>
      <c r="E66" s="43" t="s">
        <v>213</v>
      </c>
      <c r="F66" s="43">
        <v>2.4</v>
      </c>
      <c r="G66" s="43">
        <v>-19.79</v>
      </c>
      <c r="H66" s="43">
        <v>5.61</v>
      </c>
      <c r="I66" s="43" t="s">
        <v>246</v>
      </c>
      <c r="J66" s="43" t="s">
        <v>247</v>
      </c>
      <c r="K66" s="43" t="s">
        <v>337</v>
      </c>
    </row>
    <row r="67" spans="1:11" s="43" customFormat="1" x14ac:dyDescent="0.3">
      <c r="A67" s="43" t="s">
        <v>137</v>
      </c>
      <c r="B67" s="43" t="s">
        <v>34</v>
      </c>
      <c r="C67" s="43" t="s">
        <v>212</v>
      </c>
      <c r="D67" s="43">
        <v>11</v>
      </c>
      <c r="E67" s="43" t="s">
        <v>213</v>
      </c>
      <c r="F67" s="43">
        <v>5.7</v>
      </c>
      <c r="G67" s="43">
        <v>-15.38</v>
      </c>
      <c r="H67" s="43">
        <v>6.44</v>
      </c>
      <c r="I67" s="43" t="s">
        <v>251</v>
      </c>
      <c r="J67" s="43" t="s">
        <v>252</v>
      </c>
      <c r="K67" s="43" t="s">
        <v>337</v>
      </c>
    </row>
    <row r="68" spans="1:11" s="43" customFormat="1" x14ac:dyDescent="0.3">
      <c r="A68" s="43" t="s">
        <v>138</v>
      </c>
      <c r="B68" s="43" t="s">
        <v>35</v>
      </c>
      <c r="C68" s="43" t="s">
        <v>212</v>
      </c>
      <c r="D68" s="43">
        <v>9</v>
      </c>
      <c r="E68" s="43" t="s">
        <v>215</v>
      </c>
      <c r="F68" s="43">
        <v>2.4</v>
      </c>
      <c r="G68" s="43">
        <v>-15.7</v>
      </c>
      <c r="H68" s="43">
        <v>6.25</v>
      </c>
      <c r="I68" s="43" t="s">
        <v>253</v>
      </c>
      <c r="J68" s="43" t="s">
        <v>217</v>
      </c>
      <c r="K68" s="43" t="s">
        <v>337</v>
      </c>
    </row>
    <row r="69" spans="1:11" s="43" customFormat="1" x14ac:dyDescent="0.3">
      <c r="A69" s="43" t="s">
        <v>140</v>
      </c>
      <c r="B69" s="43" t="s">
        <v>37</v>
      </c>
      <c r="C69" s="43" t="s">
        <v>212</v>
      </c>
      <c r="D69" s="43">
        <v>6</v>
      </c>
      <c r="E69" s="43" t="s">
        <v>213</v>
      </c>
      <c r="F69" s="43">
        <v>12</v>
      </c>
      <c r="G69" s="43">
        <v>-16.04</v>
      </c>
      <c r="H69" s="43">
        <v>7.11</v>
      </c>
      <c r="I69" s="43" t="s">
        <v>255</v>
      </c>
      <c r="J69" s="43" t="s">
        <v>233</v>
      </c>
      <c r="K69" s="43" t="s">
        <v>337</v>
      </c>
    </row>
    <row r="70" spans="1:11" s="43" customFormat="1" x14ac:dyDescent="0.3">
      <c r="A70" s="43" t="s">
        <v>141</v>
      </c>
      <c r="B70" s="43" t="s">
        <v>38</v>
      </c>
      <c r="C70" s="43" t="s">
        <v>212</v>
      </c>
      <c r="D70" s="43">
        <v>12</v>
      </c>
      <c r="E70" s="43" t="s">
        <v>215</v>
      </c>
      <c r="F70" s="43" t="s">
        <v>256</v>
      </c>
      <c r="G70" s="43">
        <v>-15.91</v>
      </c>
      <c r="H70" s="43">
        <v>6.98</v>
      </c>
      <c r="I70" s="43" t="s">
        <v>257</v>
      </c>
      <c r="J70" s="43" t="s">
        <v>217</v>
      </c>
      <c r="K70" s="43" t="s">
        <v>337</v>
      </c>
    </row>
    <row r="71" spans="1:11" s="43" customFormat="1" x14ac:dyDescent="0.3">
      <c r="A71" s="43" t="s">
        <v>142</v>
      </c>
      <c r="B71" s="43" t="s">
        <v>39</v>
      </c>
      <c r="C71" s="43" t="s">
        <v>212</v>
      </c>
      <c r="D71" s="43">
        <v>3</v>
      </c>
      <c r="E71" s="43" t="s">
        <v>215</v>
      </c>
      <c r="F71" s="43">
        <v>1.7</v>
      </c>
      <c r="G71" s="43">
        <v>-16.04</v>
      </c>
      <c r="H71" s="43">
        <v>6.84</v>
      </c>
      <c r="I71" s="43" t="s">
        <v>244</v>
      </c>
      <c r="J71" s="43" t="s">
        <v>217</v>
      </c>
      <c r="K71" s="43" t="s">
        <v>337</v>
      </c>
    </row>
    <row r="72" spans="1:11" s="43" customFormat="1" x14ac:dyDescent="0.3">
      <c r="A72" s="43" t="s">
        <v>143</v>
      </c>
      <c r="B72" s="43" t="s">
        <v>40</v>
      </c>
      <c r="C72" s="43" t="s">
        <v>212</v>
      </c>
      <c r="D72" s="43">
        <v>8</v>
      </c>
      <c r="E72" s="43" t="s">
        <v>213</v>
      </c>
      <c r="F72" s="43">
        <v>2.4</v>
      </c>
      <c r="G72" s="43">
        <v>-16.489999999999998</v>
      </c>
      <c r="H72" s="43">
        <v>7.09</v>
      </c>
      <c r="I72" s="43" t="s">
        <v>258</v>
      </c>
      <c r="J72" s="43" t="s">
        <v>252</v>
      </c>
      <c r="K72" s="43" t="s">
        <v>337</v>
      </c>
    </row>
    <row r="73" spans="1:11" s="43" customFormat="1" x14ac:dyDescent="0.3">
      <c r="A73" s="43" t="s">
        <v>143</v>
      </c>
      <c r="B73" s="43" t="s">
        <v>41</v>
      </c>
      <c r="C73" s="43" t="s">
        <v>212</v>
      </c>
      <c r="D73" s="43">
        <v>8</v>
      </c>
      <c r="E73" s="43" t="s">
        <v>213</v>
      </c>
      <c r="F73" s="43">
        <v>2.4</v>
      </c>
      <c r="G73" s="43">
        <v>-16.329999999999998</v>
      </c>
      <c r="H73" s="43">
        <v>6.56</v>
      </c>
      <c r="I73" s="43" t="s">
        <v>258</v>
      </c>
      <c r="J73" s="43" t="s">
        <v>252</v>
      </c>
      <c r="K73" s="43" t="s">
        <v>337</v>
      </c>
    </row>
    <row r="74" spans="1:11" s="43" customFormat="1" x14ac:dyDescent="0.3">
      <c r="A74" s="43" t="s">
        <v>146</v>
      </c>
      <c r="B74" s="43" t="s">
        <v>45</v>
      </c>
      <c r="C74" s="43" t="s">
        <v>212</v>
      </c>
      <c r="D74" s="43">
        <v>14</v>
      </c>
      <c r="E74" s="43" t="s">
        <v>215</v>
      </c>
      <c r="F74" s="43">
        <v>0.9</v>
      </c>
      <c r="G74" s="43">
        <v>-17.14</v>
      </c>
      <c r="H74" s="43">
        <v>7.39</v>
      </c>
      <c r="I74" s="43" t="s">
        <v>261</v>
      </c>
      <c r="J74" s="43" t="s">
        <v>217</v>
      </c>
      <c r="K74" s="43" t="s">
        <v>337</v>
      </c>
    </row>
    <row r="75" spans="1:11" s="43" customFormat="1" x14ac:dyDescent="0.3">
      <c r="A75" s="43" t="s">
        <v>147</v>
      </c>
      <c r="B75" s="43" t="s">
        <v>46</v>
      </c>
      <c r="C75" s="43" t="s">
        <v>212</v>
      </c>
      <c r="D75" s="43">
        <v>12</v>
      </c>
      <c r="E75" s="43" t="s">
        <v>213</v>
      </c>
      <c r="F75" s="43" t="s">
        <v>256</v>
      </c>
      <c r="G75" s="43">
        <v>-17.940000000000001</v>
      </c>
      <c r="H75" s="43">
        <v>6.54</v>
      </c>
      <c r="I75" s="43" t="s">
        <v>262</v>
      </c>
      <c r="J75" s="43" t="s">
        <v>227</v>
      </c>
      <c r="K75" s="43" t="s">
        <v>337</v>
      </c>
    </row>
    <row r="76" spans="1:11" s="43" customFormat="1" x14ac:dyDescent="0.3">
      <c r="A76" s="43" t="s">
        <v>149</v>
      </c>
      <c r="B76" s="43" t="s">
        <v>48</v>
      </c>
      <c r="C76" s="43" t="s">
        <v>212</v>
      </c>
      <c r="D76" s="43">
        <v>3</v>
      </c>
      <c r="E76" s="43" t="s">
        <v>215</v>
      </c>
      <c r="F76" s="43" t="s">
        <v>217</v>
      </c>
      <c r="G76" s="43">
        <v>-16.52</v>
      </c>
      <c r="H76" s="43">
        <v>6.03</v>
      </c>
      <c r="I76" s="43" t="s">
        <v>264</v>
      </c>
      <c r="J76" s="43" t="s">
        <v>217</v>
      </c>
      <c r="K76" s="43" t="s">
        <v>337</v>
      </c>
    </row>
    <row r="77" spans="1:11" s="43" customFormat="1" x14ac:dyDescent="0.3">
      <c r="A77" s="43" t="s">
        <v>152</v>
      </c>
      <c r="B77" s="43" t="s">
        <v>52</v>
      </c>
      <c r="C77" s="43" t="s">
        <v>212</v>
      </c>
      <c r="D77" s="43">
        <v>4</v>
      </c>
      <c r="E77" s="43" t="s">
        <v>215</v>
      </c>
      <c r="F77" s="43">
        <v>1.1000000000000001</v>
      </c>
      <c r="G77" s="43">
        <v>-14.8</v>
      </c>
      <c r="H77" s="43">
        <v>5.69</v>
      </c>
      <c r="I77" s="43" t="s">
        <v>267</v>
      </c>
      <c r="J77" s="43" t="s">
        <v>217</v>
      </c>
      <c r="K77" s="43" t="s">
        <v>337</v>
      </c>
    </row>
    <row r="78" spans="1:11" s="43" customFormat="1" x14ac:dyDescent="0.3">
      <c r="A78" s="43" t="s">
        <v>153</v>
      </c>
      <c r="B78" s="43" t="s">
        <v>53</v>
      </c>
      <c r="C78" s="43" t="s">
        <v>212</v>
      </c>
      <c r="D78" s="43">
        <v>8</v>
      </c>
      <c r="E78" s="43" t="s">
        <v>215</v>
      </c>
      <c r="F78" s="43">
        <v>3.5</v>
      </c>
      <c r="G78" s="43">
        <v>-15.87</v>
      </c>
      <c r="H78" s="43">
        <v>5.75</v>
      </c>
      <c r="I78" s="43" t="s">
        <v>268</v>
      </c>
      <c r="J78" s="43" t="s">
        <v>217</v>
      </c>
      <c r="K78" s="43" t="s">
        <v>337</v>
      </c>
    </row>
    <row r="79" spans="1:11" s="43" customFormat="1" x14ac:dyDescent="0.3">
      <c r="A79" s="43" t="s">
        <v>154</v>
      </c>
      <c r="B79" s="43" t="s">
        <v>54</v>
      </c>
      <c r="C79" s="43" t="s">
        <v>212</v>
      </c>
      <c r="D79" s="43" t="s">
        <v>221</v>
      </c>
      <c r="E79" s="43" t="s">
        <v>213</v>
      </c>
      <c r="F79" s="43">
        <v>4</v>
      </c>
      <c r="G79" s="43">
        <v>-15.91</v>
      </c>
      <c r="H79" s="43">
        <v>6.74</v>
      </c>
      <c r="I79" s="43" t="s">
        <v>269</v>
      </c>
      <c r="J79" s="43" t="s">
        <v>217</v>
      </c>
      <c r="K79" s="43" t="s">
        <v>337</v>
      </c>
    </row>
    <row r="80" spans="1:11" s="43" customFormat="1" x14ac:dyDescent="0.3">
      <c r="A80" s="43" t="s">
        <v>155</v>
      </c>
      <c r="B80" s="43" t="s">
        <v>55</v>
      </c>
      <c r="C80" s="43" t="s">
        <v>212</v>
      </c>
      <c r="D80" s="43">
        <v>7</v>
      </c>
      <c r="E80" s="43" t="s">
        <v>215</v>
      </c>
      <c r="F80" s="43" t="s">
        <v>217</v>
      </c>
      <c r="G80" s="43">
        <v>-17.71</v>
      </c>
      <c r="H80" s="43">
        <v>8.94</v>
      </c>
      <c r="I80" s="43" t="s">
        <v>270</v>
      </c>
      <c r="J80" s="43" t="s">
        <v>217</v>
      </c>
      <c r="K80" s="43" t="s">
        <v>337</v>
      </c>
    </row>
    <row r="81" spans="1:11" s="43" customFormat="1" x14ac:dyDescent="0.3">
      <c r="A81" s="43" t="s">
        <v>156</v>
      </c>
      <c r="B81" s="43" t="s">
        <v>56</v>
      </c>
      <c r="C81" s="43" t="s">
        <v>212</v>
      </c>
      <c r="D81" s="43">
        <v>9</v>
      </c>
      <c r="E81" s="43" t="s">
        <v>213</v>
      </c>
      <c r="F81" s="43">
        <v>3.2</v>
      </c>
      <c r="G81" s="43">
        <v>-18.47</v>
      </c>
      <c r="H81" s="43">
        <v>7.91</v>
      </c>
      <c r="I81" s="43" t="s">
        <v>271</v>
      </c>
      <c r="J81" s="43" t="s">
        <v>272</v>
      </c>
      <c r="K81" s="43" t="s">
        <v>337</v>
      </c>
    </row>
    <row r="82" spans="1:11" s="43" customFormat="1" x14ac:dyDescent="0.3">
      <c r="A82" s="43" t="s">
        <v>157</v>
      </c>
      <c r="B82" s="43" t="s">
        <v>57</v>
      </c>
      <c r="C82" s="43" t="s">
        <v>212</v>
      </c>
      <c r="D82" s="43">
        <v>6</v>
      </c>
      <c r="E82" s="43" t="s">
        <v>215</v>
      </c>
      <c r="F82" s="43">
        <v>4.9000000000000004</v>
      </c>
      <c r="G82" s="43">
        <v>-18.29</v>
      </c>
      <c r="H82" s="43">
        <v>6.18</v>
      </c>
      <c r="I82" s="43" t="s">
        <v>240</v>
      </c>
      <c r="J82" s="43" t="s">
        <v>217</v>
      </c>
      <c r="K82" s="43" t="s">
        <v>337</v>
      </c>
    </row>
    <row r="83" spans="1:11" s="43" customFormat="1" x14ac:dyDescent="0.3">
      <c r="A83" s="43" t="s">
        <v>158</v>
      </c>
      <c r="B83" s="43" t="s">
        <v>58</v>
      </c>
      <c r="C83" s="43" t="s">
        <v>212</v>
      </c>
      <c r="D83" s="43">
        <v>11</v>
      </c>
      <c r="E83" s="43" t="s">
        <v>215</v>
      </c>
      <c r="F83" s="43">
        <v>1.9</v>
      </c>
      <c r="G83" s="43">
        <v>-18.64</v>
      </c>
      <c r="H83" s="43">
        <v>6.72</v>
      </c>
      <c r="I83" s="43" t="s">
        <v>273</v>
      </c>
      <c r="J83" s="43" t="s">
        <v>217</v>
      </c>
      <c r="K83" s="43" t="s">
        <v>337</v>
      </c>
    </row>
    <row r="84" spans="1:11" s="43" customFormat="1" x14ac:dyDescent="0.3">
      <c r="A84" s="43" t="s">
        <v>159</v>
      </c>
      <c r="B84" s="43" t="s">
        <v>59</v>
      </c>
      <c r="C84" s="43" t="s">
        <v>212</v>
      </c>
      <c r="D84" s="43">
        <v>8</v>
      </c>
      <c r="E84" s="43" t="s">
        <v>215</v>
      </c>
      <c r="F84" s="43">
        <v>4.5999999999999996</v>
      </c>
      <c r="G84" s="43">
        <v>-17.82</v>
      </c>
      <c r="H84" s="43">
        <v>7.13</v>
      </c>
      <c r="I84" s="43" t="s">
        <v>274</v>
      </c>
      <c r="J84" s="43" t="s">
        <v>217</v>
      </c>
      <c r="K84" s="43" t="s">
        <v>337</v>
      </c>
    </row>
    <row r="85" spans="1:11" s="43" customFormat="1" x14ac:dyDescent="0.3">
      <c r="A85" s="43" t="s">
        <v>161</v>
      </c>
      <c r="B85" s="43" t="s">
        <v>61</v>
      </c>
      <c r="C85" s="43" t="s">
        <v>212</v>
      </c>
      <c r="D85" s="43">
        <v>5</v>
      </c>
      <c r="E85" s="43" t="s">
        <v>215</v>
      </c>
      <c r="F85" s="43">
        <v>1.3</v>
      </c>
      <c r="G85" s="43">
        <v>-16.43</v>
      </c>
      <c r="H85" s="43">
        <v>6.2</v>
      </c>
      <c r="I85" s="43" t="s">
        <v>237</v>
      </c>
      <c r="J85" s="43" t="s">
        <v>217</v>
      </c>
      <c r="K85" s="43" t="s">
        <v>337</v>
      </c>
    </row>
    <row r="86" spans="1:11" s="43" customFormat="1" x14ac:dyDescent="0.3">
      <c r="A86" s="43" t="s">
        <v>164</v>
      </c>
      <c r="B86" s="43" t="s">
        <v>65</v>
      </c>
      <c r="C86" s="43" t="s">
        <v>212</v>
      </c>
      <c r="D86" s="43">
        <v>4</v>
      </c>
      <c r="E86" s="43" t="s">
        <v>213</v>
      </c>
      <c r="F86" s="43">
        <v>6.7</v>
      </c>
      <c r="G86" s="43">
        <v>-16.75</v>
      </c>
      <c r="H86" s="43">
        <v>6.15</v>
      </c>
      <c r="I86" s="43" t="s">
        <v>278</v>
      </c>
      <c r="J86" s="43" t="s">
        <v>217</v>
      </c>
      <c r="K86" s="43" t="s">
        <v>337</v>
      </c>
    </row>
    <row r="87" spans="1:11" s="43" customFormat="1" x14ac:dyDescent="0.3">
      <c r="A87" s="43" t="s">
        <v>165</v>
      </c>
      <c r="B87" s="43" t="s">
        <v>66</v>
      </c>
      <c r="C87" s="43" t="s">
        <v>212</v>
      </c>
      <c r="D87" s="43">
        <v>19</v>
      </c>
      <c r="E87" s="43" t="s">
        <v>215</v>
      </c>
      <c r="F87" s="43">
        <v>2.5</v>
      </c>
      <c r="G87" s="43">
        <v>-15.44</v>
      </c>
      <c r="H87" s="43">
        <v>6.48</v>
      </c>
      <c r="I87" s="43" t="s">
        <v>279</v>
      </c>
      <c r="J87" s="43" t="s">
        <v>217</v>
      </c>
      <c r="K87" s="43" t="s">
        <v>337</v>
      </c>
    </row>
    <row r="88" spans="1:11" s="43" customFormat="1" x14ac:dyDescent="0.3">
      <c r="A88" s="43" t="s">
        <v>166</v>
      </c>
      <c r="B88" s="43" t="s">
        <v>67</v>
      </c>
      <c r="C88" s="43" t="s">
        <v>212</v>
      </c>
      <c r="G88" s="43">
        <v>-16.29</v>
      </c>
      <c r="H88" s="43">
        <v>6.52</v>
      </c>
      <c r="I88" s="43" t="s">
        <v>280</v>
      </c>
      <c r="J88" s="43" t="s">
        <v>217</v>
      </c>
      <c r="K88" s="43" t="s">
        <v>337</v>
      </c>
    </row>
    <row r="89" spans="1:11" s="43" customFormat="1" x14ac:dyDescent="0.3">
      <c r="A89" s="43" t="s">
        <v>167</v>
      </c>
      <c r="B89" s="43" t="s">
        <v>68</v>
      </c>
      <c r="C89" s="43" t="s">
        <v>212</v>
      </c>
      <c r="D89" s="43">
        <v>9</v>
      </c>
      <c r="E89" s="43" t="s">
        <v>213</v>
      </c>
      <c r="F89" s="43">
        <v>7.8</v>
      </c>
      <c r="G89" s="43">
        <v>-18.670000000000002</v>
      </c>
      <c r="H89" s="43">
        <v>7.27</v>
      </c>
      <c r="I89" s="43" t="s">
        <v>281</v>
      </c>
      <c r="J89" s="43" t="s">
        <v>272</v>
      </c>
      <c r="K89" s="43" t="s">
        <v>337</v>
      </c>
    </row>
    <row r="90" spans="1:11" s="43" customFormat="1" x14ac:dyDescent="0.3">
      <c r="A90" s="43" t="s">
        <v>168</v>
      </c>
      <c r="B90" s="43" t="s">
        <v>69</v>
      </c>
      <c r="C90" s="43" t="s">
        <v>212</v>
      </c>
      <c r="D90" s="43" t="s">
        <v>217</v>
      </c>
      <c r="E90" s="43" t="s">
        <v>217</v>
      </c>
      <c r="F90" s="43" t="s">
        <v>217</v>
      </c>
      <c r="G90" s="43">
        <v>-18.03</v>
      </c>
      <c r="H90" s="43">
        <v>7.01</v>
      </c>
      <c r="I90" s="43" t="s">
        <v>282</v>
      </c>
      <c r="J90" s="43" t="s">
        <v>217</v>
      </c>
      <c r="K90" s="43" t="s">
        <v>337</v>
      </c>
    </row>
    <row r="91" spans="1:11" s="43" customFormat="1" x14ac:dyDescent="0.3">
      <c r="A91" s="43" t="s">
        <v>170</v>
      </c>
      <c r="B91" s="43" t="s">
        <v>71</v>
      </c>
      <c r="C91" s="43" t="s">
        <v>212</v>
      </c>
      <c r="D91" s="43">
        <v>14</v>
      </c>
      <c r="E91" s="43" t="s">
        <v>213</v>
      </c>
      <c r="F91" s="43">
        <v>2.9</v>
      </c>
      <c r="G91" s="43">
        <v>-19.5</v>
      </c>
      <c r="H91" s="43">
        <v>5.23</v>
      </c>
      <c r="I91" s="43" t="s">
        <v>283</v>
      </c>
      <c r="J91" s="43" t="s">
        <v>247</v>
      </c>
      <c r="K91" s="43" t="s">
        <v>337</v>
      </c>
    </row>
    <row r="92" spans="1:11" s="43" customFormat="1" x14ac:dyDescent="0.3">
      <c r="A92" s="43" t="s">
        <v>172</v>
      </c>
      <c r="B92" s="43" t="s">
        <v>73</v>
      </c>
      <c r="C92" s="43" t="s">
        <v>212</v>
      </c>
      <c r="D92" s="43">
        <v>11</v>
      </c>
      <c r="E92" s="43" t="s">
        <v>213</v>
      </c>
      <c r="F92" s="43" t="s">
        <v>217</v>
      </c>
      <c r="G92" s="43">
        <v>-15.17</v>
      </c>
      <c r="H92" s="43">
        <v>6.12</v>
      </c>
      <c r="I92" s="43" t="s">
        <v>285</v>
      </c>
      <c r="J92" s="43" t="s">
        <v>252</v>
      </c>
      <c r="K92" s="43" t="s">
        <v>337</v>
      </c>
    </row>
    <row r="93" spans="1:11" s="43" customFormat="1" x14ac:dyDescent="0.3">
      <c r="A93" s="43" t="s">
        <v>175</v>
      </c>
      <c r="B93" s="43" t="s">
        <v>77</v>
      </c>
      <c r="C93" s="43" t="s">
        <v>212</v>
      </c>
      <c r="D93" s="43" t="s">
        <v>223</v>
      </c>
      <c r="E93" s="43" t="s">
        <v>213</v>
      </c>
      <c r="F93" s="43" t="s">
        <v>217</v>
      </c>
      <c r="G93" s="43">
        <v>-15.18</v>
      </c>
      <c r="H93" s="43">
        <v>6.75</v>
      </c>
      <c r="I93" s="43" t="s">
        <v>290</v>
      </c>
      <c r="J93" s="43" t="s">
        <v>217</v>
      </c>
      <c r="K93" s="43" t="s">
        <v>337</v>
      </c>
    </row>
    <row r="94" spans="1:11" s="43" customFormat="1" x14ac:dyDescent="0.3">
      <c r="A94" s="43" t="s">
        <v>176</v>
      </c>
      <c r="B94" s="43" t="s">
        <v>78</v>
      </c>
      <c r="C94" s="43" t="s">
        <v>212</v>
      </c>
      <c r="D94" s="43">
        <v>11</v>
      </c>
      <c r="E94" s="43" t="s">
        <v>213</v>
      </c>
      <c r="F94" s="43">
        <v>5.8</v>
      </c>
      <c r="G94" s="43">
        <v>-16.54</v>
      </c>
      <c r="H94" s="43">
        <v>6.4</v>
      </c>
      <c r="I94" s="43" t="s">
        <v>291</v>
      </c>
      <c r="J94" s="43" t="s">
        <v>292</v>
      </c>
      <c r="K94" s="43" t="s">
        <v>337</v>
      </c>
    </row>
    <row r="95" spans="1:11" s="43" customFormat="1" x14ac:dyDescent="0.3">
      <c r="A95" s="43" t="s">
        <v>180</v>
      </c>
      <c r="B95" s="43" t="s">
        <v>83</v>
      </c>
      <c r="C95" s="43" t="s">
        <v>212</v>
      </c>
      <c r="D95" s="43">
        <v>9</v>
      </c>
      <c r="E95" s="43" t="s">
        <v>213</v>
      </c>
      <c r="F95" s="43">
        <v>15.2</v>
      </c>
      <c r="G95" s="43">
        <v>-15.7</v>
      </c>
      <c r="H95" s="43">
        <v>6.07</v>
      </c>
      <c r="I95" s="43" t="s">
        <v>297</v>
      </c>
      <c r="J95" s="43" t="s">
        <v>298</v>
      </c>
      <c r="K95" s="43" t="s">
        <v>337</v>
      </c>
    </row>
    <row r="96" spans="1:11" s="43" customFormat="1" x14ac:dyDescent="0.3">
      <c r="A96" s="43" t="s">
        <v>181</v>
      </c>
      <c r="B96" s="43" t="s">
        <v>84</v>
      </c>
      <c r="C96" s="43" t="s">
        <v>212</v>
      </c>
      <c r="D96" s="43">
        <v>9</v>
      </c>
      <c r="E96" s="43" t="s">
        <v>215</v>
      </c>
      <c r="F96" s="43">
        <v>2.2999999999999998</v>
      </c>
      <c r="G96" s="43">
        <v>-16.420000000000002</v>
      </c>
      <c r="H96" s="43">
        <v>7.14</v>
      </c>
      <c r="I96" s="43" t="s">
        <v>299</v>
      </c>
      <c r="J96" s="43" t="s">
        <v>300</v>
      </c>
      <c r="K96" s="43" t="s">
        <v>337</v>
      </c>
    </row>
    <row r="97" spans="1:11" s="43" customFormat="1" x14ac:dyDescent="0.3">
      <c r="A97" s="43" t="s">
        <v>183</v>
      </c>
      <c r="B97" s="43" t="s">
        <v>86</v>
      </c>
      <c r="C97" s="43" t="s">
        <v>212</v>
      </c>
      <c r="D97" s="43">
        <v>10</v>
      </c>
      <c r="E97" s="43" t="s">
        <v>213</v>
      </c>
      <c r="F97" s="43">
        <v>3.6</v>
      </c>
      <c r="G97" s="43">
        <v>-19.13</v>
      </c>
      <c r="H97" s="43">
        <v>6.14</v>
      </c>
      <c r="I97" s="43" t="s">
        <v>303</v>
      </c>
      <c r="J97" s="43" t="s">
        <v>304</v>
      </c>
      <c r="K97" s="43" t="s">
        <v>337</v>
      </c>
    </row>
    <row r="98" spans="1:11" s="43" customFormat="1" x14ac:dyDescent="0.3">
      <c r="A98" s="43" t="s">
        <v>183</v>
      </c>
      <c r="B98" s="43" t="s">
        <v>87</v>
      </c>
      <c r="C98" s="43" t="s">
        <v>212</v>
      </c>
      <c r="D98" s="43">
        <v>10</v>
      </c>
      <c r="E98" s="43" t="s">
        <v>213</v>
      </c>
      <c r="F98" s="43">
        <v>3.6</v>
      </c>
      <c r="G98" s="43">
        <v>-19.190000000000001</v>
      </c>
      <c r="H98" s="43">
        <v>6.19</v>
      </c>
      <c r="I98" s="43" t="s">
        <v>303</v>
      </c>
      <c r="J98" s="43" t="s">
        <v>304</v>
      </c>
      <c r="K98" s="43" t="s">
        <v>337</v>
      </c>
    </row>
    <row r="99" spans="1:11" s="43" customFormat="1" x14ac:dyDescent="0.3">
      <c r="A99" s="43" t="s">
        <v>185</v>
      </c>
      <c r="B99" s="43" t="s">
        <v>89</v>
      </c>
      <c r="C99" s="43" t="s">
        <v>212</v>
      </c>
      <c r="D99" s="43">
        <v>7</v>
      </c>
      <c r="E99" s="43" t="s">
        <v>215</v>
      </c>
      <c r="F99" s="43">
        <v>0.5</v>
      </c>
      <c r="G99" s="43">
        <v>-17.02</v>
      </c>
      <c r="H99" s="43">
        <v>7.69</v>
      </c>
      <c r="I99" s="43" t="s">
        <v>306</v>
      </c>
      <c r="J99" s="43" t="s">
        <v>307</v>
      </c>
      <c r="K99" s="43" t="s">
        <v>337</v>
      </c>
    </row>
    <row r="100" spans="1:11" s="43" customFormat="1" x14ac:dyDescent="0.3">
      <c r="A100" s="43" t="s">
        <v>188</v>
      </c>
      <c r="B100" s="43" t="s">
        <v>92</v>
      </c>
      <c r="C100" s="43" t="s">
        <v>212</v>
      </c>
      <c r="D100" s="43">
        <v>8</v>
      </c>
      <c r="E100" s="43" t="s">
        <v>215</v>
      </c>
      <c r="F100" s="43">
        <v>2.6</v>
      </c>
      <c r="G100" s="43">
        <v>-15.34</v>
      </c>
      <c r="H100" s="43">
        <v>6.67</v>
      </c>
      <c r="I100" s="43" t="s">
        <v>311</v>
      </c>
      <c r="J100" s="43" t="s">
        <v>217</v>
      </c>
      <c r="K100" s="43" t="s">
        <v>337</v>
      </c>
    </row>
    <row r="101" spans="1:11" s="43" customFormat="1" x14ac:dyDescent="0.3">
      <c r="A101" s="43" t="s">
        <v>190</v>
      </c>
      <c r="B101" s="43" t="s">
        <v>94</v>
      </c>
      <c r="C101" s="43" t="s">
        <v>212</v>
      </c>
      <c r="D101" s="43">
        <v>10</v>
      </c>
      <c r="E101" s="43" t="s">
        <v>213</v>
      </c>
      <c r="F101" s="43">
        <v>1</v>
      </c>
      <c r="G101" s="43">
        <v>-16.09</v>
      </c>
      <c r="H101" s="43">
        <v>8.0299999999999994</v>
      </c>
      <c r="I101" s="43" t="s">
        <v>314</v>
      </c>
      <c r="J101" s="43" t="s">
        <v>315</v>
      </c>
      <c r="K101" s="43" t="s">
        <v>337</v>
      </c>
    </row>
    <row r="102" spans="1:11" s="43" customFormat="1" x14ac:dyDescent="0.3">
      <c r="A102" s="43" t="s">
        <v>193</v>
      </c>
      <c r="B102" s="43" t="s">
        <v>97</v>
      </c>
      <c r="C102" s="43" t="s">
        <v>212</v>
      </c>
      <c r="D102" s="43">
        <v>14</v>
      </c>
      <c r="E102" s="43" t="s">
        <v>213</v>
      </c>
      <c r="F102" s="43" t="s">
        <v>217</v>
      </c>
      <c r="G102" s="43">
        <v>-16.52</v>
      </c>
      <c r="H102" s="43">
        <v>8.69</v>
      </c>
      <c r="I102" s="43" t="s">
        <v>317</v>
      </c>
      <c r="J102" s="43" t="s">
        <v>217</v>
      </c>
      <c r="K102" s="43" t="s">
        <v>337</v>
      </c>
    </row>
    <row r="103" spans="1:11" s="43" customFormat="1" x14ac:dyDescent="0.3">
      <c r="A103" s="43" t="s">
        <v>194</v>
      </c>
      <c r="B103" s="43" t="s">
        <v>98</v>
      </c>
      <c r="C103" s="43" t="s">
        <v>212</v>
      </c>
      <c r="D103" s="43">
        <v>3</v>
      </c>
      <c r="E103" s="43" t="s">
        <v>215</v>
      </c>
      <c r="F103" s="43" t="s">
        <v>217</v>
      </c>
      <c r="G103" s="43">
        <v>-17.5</v>
      </c>
      <c r="H103" s="43">
        <v>8.4600000000000009</v>
      </c>
      <c r="I103" s="43" t="s">
        <v>318</v>
      </c>
      <c r="J103" s="43" t="s">
        <v>319</v>
      </c>
      <c r="K103" s="43" t="s">
        <v>337</v>
      </c>
    </row>
    <row r="104" spans="1:11" s="43" customFormat="1" x14ac:dyDescent="0.3">
      <c r="A104" s="43" t="s">
        <v>197</v>
      </c>
      <c r="B104" s="43" t="s">
        <v>101</v>
      </c>
      <c r="C104" s="43" t="s">
        <v>212</v>
      </c>
      <c r="D104" s="43">
        <v>9</v>
      </c>
      <c r="E104" s="43" t="s">
        <v>215</v>
      </c>
      <c r="F104" s="43">
        <v>3.5</v>
      </c>
      <c r="G104" s="43">
        <v>-19.43</v>
      </c>
      <c r="H104" s="43">
        <v>5.27</v>
      </c>
      <c r="I104" s="43" t="s">
        <v>322</v>
      </c>
      <c r="J104" s="43" t="s">
        <v>247</v>
      </c>
      <c r="K104" s="43" t="s">
        <v>337</v>
      </c>
    </row>
    <row r="105" spans="1:11" s="43" customFormat="1" x14ac:dyDescent="0.3">
      <c r="A105" s="43" t="s">
        <v>199</v>
      </c>
      <c r="B105" s="43" t="s">
        <v>104</v>
      </c>
      <c r="C105" s="43" t="s">
        <v>212</v>
      </c>
      <c r="D105" s="43" t="s">
        <v>223</v>
      </c>
      <c r="E105" s="43" t="s">
        <v>215</v>
      </c>
      <c r="F105" s="43" t="s">
        <v>217</v>
      </c>
      <c r="G105" s="43">
        <v>-14.63</v>
      </c>
      <c r="H105" s="43">
        <v>6.41</v>
      </c>
      <c r="I105" s="43" t="s">
        <v>324</v>
      </c>
      <c r="J105" s="43" t="s">
        <v>217</v>
      </c>
      <c r="K105" s="43" t="s">
        <v>337</v>
      </c>
    </row>
    <row r="106" spans="1:11" x14ac:dyDescent="0.3">
      <c r="A106" t="s">
        <v>120</v>
      </c>
      <c r="B106" t="s">
        <v>14</v>
      </c>
      <c r="C106" t="s">
        <v>216</v>
      </c>
      <c r="D106" t="s">
        <v>217</v>
      </c>
      <c r="E106" t="s">
        <v>217</v>
      </c>
      <c r="F106" t="s">
        <v>217</v>
      </c>
      <c r="G106">
        <v>-15.85</v>
      </c>
      <c r="H106">
        <v>7.27</v>
      </c>
      <c r="I106" t="s">
        <v>229</v>
      </c>
      <c r="J106" t="s">
        <v>217</v>
      </c>
      <c r="K106" t="s">
        <v>512</v>
      </c>
    </row>
    <row r="107" spans="1:11" x14ac:dyDescent="0.3">
      <c r="A107" t="s">
        <v>191</v>
      </c>
      <c r="B107" t="s">
        <v>95</v>
      </c>
      <c r="F107" t="s">
        <v>217</v>
      </c>
      <c r="G107">
        <v>-16.68</v>
      </c>
      <c r="H107">
        <v>6.6</v>
      </c>
      <c r="I107" t="s">
        <v>217</v>
      </c>
      <c r="J107" t="s">
        <v>217</v>
      </c>
      <c r="K107" t="s">
        <v>512</v>
      </c>
    </row>
  </sheetData>
  <autoFilter ref="C1:C107" xr:uid="{7C867D49-9C65-46B1-9DDD-6E7156FA6FF8}"/>
  <sortState xmlns:xlrd2="http://schemas.microsoft.com/office/spreadsheetml/2017/richdata2" ref="A2:K107">
    <sortCondition ref="C2:C107"/>
  </sortState>
  <mergeCells count="1">
    <mergeCell ref="L1:M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DD19-2AE9-7644-B56F-2C596D4812EA}">
  <dimension ref="A1:S46"/>
  <sheetViews>
    <sheetView zoomScale="150" workbookViewId="0">
      <selection activeCell="S19" sqref="S19"/>
    </sheetView>
  </sheetViews>
  <sheetFormatPr defaultColWidth="11.5546875" defaultRowHeight="14.4" x14ac:dyDescent="0.3"/>
  <cols>
    <col min="1" max="1" width="55" style="3" customWidth="1"/>
    <col min="2" max="9" width="10.77734375" style="3"/>
    <col min="10" max="10" width="2.44140625" style="3" customWidth="1"/>
    <col min="11" max="16" width="10.77734375" style="3"/>
    <col min="17" max="17" width="2.109375" style="3" customWidth="1"/>
    <col min="18" max="18" width="10.77734375" style="3"/>
  </cols>
  <sheetData>
    <row r="1" spans="1:19" ht="67.05" customHeight="1" x14ac:dyDescent="0.3">
      <c r="A1" s="71" t="s">
        <v>657</v>
      </c>
      <c r="B1" s="71"/>
    </row>
    <row r="2" spans="1:19" ht="75" customHeight="1" thickBot="1" x14ac:dyDescent="0.35">
      <c r="A2" s="71" t="s">
        <v>656</v>
      </c>
      <c r="B2" s="71"/>
    </row>
    <row r="3" spans="1:19" x14ac:dyDescent="0.3">
      <c r="A3" s="37"/>
      <c r="H3" s="70" t="s">
        <v>668</v>
      </c>
      <c r="I3" s="70"/>
      <c r="K3" s="70" t="s">
        <v>669</v>
      </c>
      <c r="L3" s="70"/>
      <c r="N3" s="63" t="s">
        <v>697</v>
      </c>
      <c r="O3" s="55"/>
      <c r="P3" s="56"/>
    </row>
    <row r="4" spans="1:19" x14ac:dyDescent="0.3">
      <c r="N4" s="57"/>
      <c r="O4" s="33" t="s">
        <v>666</v>
      </c>
      <c r="P4" s="58" t="s">
        <v>667</v>
      </c>
      <c r="S4" s="3"/>
    </row>
    <row r="5" spans="1:19" ht="15" thickBot="1" x14ac:dyDescent="0.35">
      <c r="A5" s="38" t="s">
        <v>645</v>
      </c>
      <c r="B5" s="39" t="s">
        <v>646</v>
      </c>
      <c r="C5" s="39" t="s">
        <v>647</v>
      </c>
      <c r="D5" s="39" t="s">
        <v>648</v>
      </c>
      <c r="E5" s="39" t="s">
        <v>649</v>
      </c>
      <c r="H5" s="39" t="s">
        <v>666</v>
      </c>
      <c r="I5" s="39" t="s">
        <v>667</v>
      </c>
      <c r="K5" s="39" t="s">
        <v>666</v>
      </c>
      <c r="L5" s="39" t="s">
        <v>667</v>
      </c>
      <c r="N5" s="57" t="s">
        <v>698</v>
      </c>
      <c r="P5" s="59"/>
    </row>
    <row r="6" spans="1:19" x14ac:dyDescent="0.3">
      <c r="A6" s="4" t="s">
        <v>650</v>
      </c>
      <c r="B6" s="32">
        <v>-23.31</v>
      </c>
      <c r="C6" s="32">
        <v>1.45</v>
      </c>
      <c r="D6" s="32">
        <v>3.78</v>
      </c>
      <c r="E6" s="32">
        <v>0.97</v>
      </c>
      <c r="H6" s="3">
        <v>-22.37</v>
      </c>
      <c r="I6" s="3">
        <v>6.51</v>
      </c>
      <c r="K6" s="3">
        <v>-18.170000000000002</v>
      </c>
      <c r="L6" s="3">
        <v>7.57</v>
      </c>
      <c r="N6" s="60" t="s">
        <v>636</v>
      </c>
      <c r="O6" s="3">
        <v>-24.89</v>
      </c>
      <c r="P6" s="59">
        <v>7.26</v>
      </c>
      <c r="S6" s="3"/>
    </row>
    <row r="7" spans="1:19" x14ac:dyDescent="0.3">
      <c r="A7" s="3" t="s">
        <v>658</v>
      </c>
      <c r="B7" s="33">
        <v>-22.47</v>
      </c>
      <c r="C7" s="33">
        <v>1.32</v>
      </c>
      <c r="D7" s="33">
        <v>3.74</v>
      </c>
      <c r="E7" s="33">
        <v>1.08</v>
      </c>
      <c r="H7" s="3">
        <v>-22.23</v>
      </c>
      <c r="I7" s="3">
        <v>5.24</v>
      </c>
      <c r="K7" s="3">
        <v>-18.059999999999999</v>
      </c>
      <c r="L7" s="3">
        <v>7.14</v>
      </c>
      <c r="N7" s="60" t="s">
        <v>638</v>
      </c>
      <c r="O7" s="3">
        <v>-18.73</v>
      </c>
      <c r="P7" s="59">
        <v>7.26</v>
      </c>
      <c r="S7" s="3"/>
    </row>
    <row r="8" spans="1:19" x14ac:dyDescent="0.3">
      <c r="A8" s="3" t="s">
        <v>659</v>
      </c>
      <c r="B8" s="33">
        <v>-24.59</v>
      </c>
      <c r="C8" s="33">
        <v>0.3</v>
      </c>
      <c r="D8" s="33">
        <v>4.1100000000000003</v>
      </c>
      <c r="E8" s="33">
        <v>0.54</v>
      </c>
      <c r="H8" s="3">
        <v>-21.35</v>
      </c>
      <c r="I8" s="3">
        <v>6.75</v>
      </c>
      <c r="K8" s="3">
        <v>-17.760000000000002</v>
      </c>
      <c r="L8" s="3">
        <v>7.14</v>
      </c>
      <c r="N8" s="60" t="s">
        <v>637</v>
      </c>
      <c r="O8" s="3">
        <v>-21.82</v>
      </c>
      <c r="P8" s="59">
        <v>7.26</v>
      </c>
      <c r="S8" s="3"/>
    </row>
    <row r="9" spans="1:19" x14ac:dyDescent="0.3">
      <c r="A9" s="3" t="s">
        <v>660</v>
      </c>
      <c r="B9" s="33">
        <v>-24.22</v>
      </c>
      <c r="C9" s="33">
        <v>1.28</v>
      </c>
      <c r="D9" s="33">
        <v>3.61</v>
      </c>
      <c r="E9" s="33">
        <v>1.08</v>
      </c>
      <c r="H9" s="3">
        <v>-18.97</v>
      </c>
      <c r="I9" s="3">
        <v>7.11</v>
      </c>
      <c r="K9" s="3">
        <v>-17.78</v>
      </c>
      <c r="L9" s="3">
        <v>6.88</v>
      </c>
      <c r="N9" s="60" t="s">
        <v>637</v>
      </c>
      <c r="O9" s="3">
        <v>-21.82</v>
      </c>
      <c r="P9" s="59">
        <v>5.09</v>
      </c>
      <c r="S9" s="3"/>
    </row>
    <row r="10" spans="1:19" x14ac:dyDescent="0.3">
      <c r="A10" s="3" t="s">
        <v>661</v>
      </c>
      <c r="B10" s="33">
        <v>-23.9</v>
      </c>
      <c r="C10" s="33">
        <v>0.4</v>
      </c>
      <c r="D10" s="33">
        <v>3.77</v>
      </c>
      <c r="E10" s="33">
        <v>1.29</v>
      </c>
      <c r="H10" s="3">
        <v>-18.78</v>
      </c>
      <c r="I10" s="3">
        <v>9.08</v>
      </c>
      <c r="K10" s="3">
        <v>-18.059999999999999</v>
      </c>
      <c r="L10" s="3">
        <v>6.7</v>
      </c>
      <c r="N10" s="60" t="s">
        <v>637</v>
      </c>
      <c r="O10" s="3">
        <v>-21.82</v>
      </c>
      <c r="P10" s="59">
        <v>9.44</v>
      </c>
      <c r="S10" s="3"/>
    </row>
    <row r="11" spans="1:19" x14ac:dyDescent="0.3">
      <c r="A11" s="4" t="s">
        <v>651</v>
      </c>
      <c r="B11" s="32">
        <v>-22.29</v>
      </c>
      <c r="C11" s="32">
        <v>2.09</v>
      </c>
      <c r="D11" s="32">
        <v>7.36</v>
      </c>
      <c r="E11" s="32">
        <v>1.68</v>
      </c>
      <c r="H11" s="3">
        <v>-18</v>
      </c>
      <c r="I11" s="3">
        <v>7.69</v>
      </c>
      <c r="K11" s="3">
        <v>-16.93</v>
      </c>
      <c r="L11" s="3">
        <v>6.85</v>
      </c>
      <c r="N11" s="57"/>
      <c r="P11" s="59"/>
      <c r="S11" s="3"/>
    </row>
    <row r="12" spans="1:19" x14ac:dyDescent="0.3">
      <c r="A12" s="3" t="s">
        <v>662</v>
      </c>
      <c r="B12" s="33">
        <v>-21.45</v>
      </c>
      <c r="C12" s="33">
        <v>1.35</v>
      </c>
      <c r="D12" s="33">
        <v>7.41</v>
      </c>
      <c r="E12" s="33">
        <v>2.41</v>
      </c>
      <c r="H12" s="3">
        <v>-17.13</v>
      </c>
      <c r="I12" s="3">
        <v>8.27</v>
      </c>
      <c r="K12" s="3">
        <v>-16.68</v>
      </c>
      <c r="L12" s="3">
        <v>6.53</v>
      </c>
      <c r="N12" s="57" t="s">
        <v>699</v>
      </c>
      <c r="P12" s="59"/>
      <c r="S12" s="3"/>
    </row>
    <row r="13" spans="1:19" x14ac:dyDescent="0.3">
      <c r="A13" s="3" t="s">
        <v>652</v>
      </c>
      <c r="B13" s="33">
        <v>-22.46</v>
      </c>
      <c r="C13" s="33">
        <v>4.96</v>
      </c>
      <c r="D13" s="33">
        <v>8.0399999999999991</v>
      </c>
      <c r="E13" s="33">
        <v>0.44</v>
      </c>
      <c r="H13" s="3">
        <v>-16.93</v>
      </c>
      <c r="I13" s="3">
        <v>8.27</v>
      </c>
      <c r="K13" s="3">
        <v>-16.02</v>
      </c>
      <c r="L13" s="3">
        <v>6.1</v>
      </c>
      <c r="N13" s="60" t="s">
        <v>636</v>
      </c>
      <c r="O13" s="3">
        <v>-25.08</v>
      </c>
      <c r="P13" s="59">
        <v>10.85</v>
      </c>
      <c r="S13" s="3"/>
    </row>
    <row r="14" spans="1:19" x14ac:dyDescent="0.3">
      <c r="A14" s="3" t="s">
        <v>663</v>
      </c>
      <c r="B14" s="33">
        <v>-23</v>
      </c>
      <c r="C14" s="33">
        <v>0.92</v>
      </c>
      <c r="D14" s="33">
        <v>6.13</v>
      </c>
      <c r="E14" s="33">
        <v>1.37</v>
      </c>
      <c r="H14" s="3">
        <v>-16.8</v>
      </c>
      <c r="I14" s="3">
        <v>8.27</v>
      </c>
      <c r="K14" s="3">
        <v>-15.83</v>
      </c>
      <c r="L14" s="3">
        <v>5.4</v>
      </c>
      <c r="N14" s="60" t="s">
        <v>638</v>
      </c>
      <c r="O14" s="3">
        <v>-16.5</v>
      </c>
      <c r="P14" s="59">
        <v>10.85</v>
      </c>
      <c r="S14" s="3"/>
    </row>
    <row r="15" spans="1:19" x14ac:dyDescent="0.3">
      <c r="A15" s="3" t="s">
        <v>653</v>
      </c>
      <c r="B15" s="33">
        <v>-23.12</v>
      </c>
      <c r="C15" s="33">
        <v>1.31</v>
      </c>
      <c r="D15" s="33">
        <v>7</v>
      </c>
      <c r="E15" s="33">
        <v>1.26</v>
      </c>
      <c r="H15" s="3">
        <v>-16.41</v>
      </c>
      <c r="I15" s="3">
        <v>7.17</v>
      </c>
      <c r="K15" s="3">
        <v>-15.39</v>
      </c>
      <c r="L15" s="3">
        <v>5.72</v>
      </c>
      <c r="N15" s="60" t="s">
        <v>637</v>
      </c>
      <c r="O15" s="3">
        <v>-20.79</v>
      </c>
      <c r="P15" s="59">
        <v>10.85</v>
      </c>
      <c r="S15" s="3"/>
    </row>
    <row r="16" spans="1:19" x14ac:dyDescent="0.3">
      <c r="A16" s="3" t="s">
        <v>654</v>
      </c>
      <c r="B16" s="33">
        <v>-21.09</v>
      </c>
      <c r="C16" s="33">
        <v>2.29</v>
      </c>
      <c r="D16" s="33">
        <v>8.49</v>
      </c>
      <c r="E16" s="33">
        <v>1.67</v>
      </c>
      <c r="H16" s="3">
        <v>-16.46</v>
      </c>
      <c r="I16" s="3">
        <v>6.74</v>
      </c>
      <c r="K16" s="3">
        <v>-14.95</v>
      </c>
      <c r="L16" s="3">
        <v>5.98</v>
      </c>
      <c r="N16" s="60" t="s">
        <v>637</v>
      </c>
      <c r="O16" s="3">
        <v>-20.79</v>
      </c>
      <c r="P16" s="59">
        <v>7.35</v>
      </c>
      <c r="S16" s="3"/>
    </row>
    <row r="17" spans="1:19" x14ac:dyDescent="0.3">
      <c r="A17" s="4" t="s">
        <v>655</v>
      </c>
      <c r="B17" s="32">
        <v>-18.43</v>
      </c>
      <c r="C17" s="32">
        <v>1.0900000000000001</v>
      </c>
      <c r="D17" s="32">
        <v>4.8499999999999996</v>
      </c>
      <c r="E17" s="32">
        <v>1.49</v>
      </c>
      <c r="H17" s="3">
        <v>-16.55</v>
      </c>
      <c r="I17" s="3">
        <v>6.74</v>
      </c>
      <c r="K17" s="3">
        <v>-15.09</v>
      </c>
      <c r="L17" s="3">
        <v>6.16</v>
      </c>
      <c r="N17" s="60" t="s">
        <v>637</v>
      </c>
      <c r="O17" s="3">
        <v>-20.79</v>
      </c>
      <c r="P17" s="59">
        <v>14.35</v>
      </c>
      <c r="S17" s="3"/>
    </row>
    <row r="18" spans="1:19" x14ac:dyDescent="0.3">
      <c r="A18" s="3" t="s">
        <v>664</v>
      </c>
      <c r="B18" s="33">
        <v>-17.5</v>
      </c>
      <c r="C18" s="33">
        <v>0.5</v>
      </c>
      <c r="D18" s="33">
        <v>2.7</v>
      </c>
      <c r="E18" s="33">
        <v>0.3</v>
      </c>
      <c r="H18" s="3">
        <v>-15.78</v>
      </c>
      <c r="I18" s="3">
        <v>6.59</v>
      </c>
      <c r="K18" s="3">
        <v>-15.12</v>
      </c>
      <c r="L18" s="3">
        <v>6.42</v>
      </c>
      <c r="N18" s="57"/>
      <c r="P18" s="59"/>
      <c r="S18" s="3"/>
    </row>
    <row r="19" spans="1:19" x14ac:dyDescent="0.3">
      <c r="A19" s="40" t="s">
        <v>701</v>
      </c>
      <c r="B19" s="33">
        <v>-18</v>
      </c>
      <c r="C19" s="33">
        <v>2.9</v>
      </c>
      <c r="D19" s="33">
        <v>6.1</v>
      </c>
      <c r="E19" s="33">
        <v>0.4</v>
      </c>
      <c r="H19" s="3">
        <v>-16.13</v>
      </c>
      <c r="I19" s="3">
        <v>6.56</v>
      </c>
      <c r="K19" s="3">
        <v>-15.17</v>
      </c>
      <c r="L19" s="3">
        <v>6.3</v>
      </c>
      <c r="N19" s="57" t="s">
        <v>700</v>
      </c>
      <c r="P19" s="59"/>
      <c r="S19" s="3"/>
    </row>
    <row r="20" spans="1:19" x14ac:dyDescent="0.3">
      <c r="A20" s="40" t="s">
        <v>702</v>
      </c>
      <c r="B20" s="33">
        <v>-18.2</v>
      </c>
      <c r="C20" s="33">
        <v>3.4</v>
      </c>
      <c r="D20" s="33">
        <v>5.0999999999999996</v>
      </c>
      <c r="E20" s="33">
        <v>1.2</v>
      </c>
      <c r="H20" s="3">
        <v>-16.190000000000001</v>
      </c>
      <c r="I20" s="3">
        <v>6.5</v>
      </c>
      <c r="K20" s="3">
        <v>-15.36</v>
      </c>
      <c r="L20" s="3">
        <v>6.36</v>
      </c>
      <c r="N20" s="60" t="s">
        <v>636</v>
      </c>
      <c r="O20" s="3">
        <v>-18.309999999999999</v>
      </c>
      <c r="P20" s="59">
        <v>8.35</v>
      </c>
      <c r="S20" s="3"/>
    </row>
    <row r="21" spans="1:19" ht="15" thickBot="1" x14ac:dyDescent="0.35">
      <c r="A21" s="41" t="s">
        <v>703</v>
      </c>
      <c r="B21" s="39">
        <v>-20</v>
      </c>
      <c r="C21" s="39">
        <v>0.9</v>
      </c>
      <c r="D21" s="39">
        <v>5.5</v>
      </c>
      <c r="E21" s="39">
        <v>0.6</v>
      </c>
      <c r="H21" s="3">
        <v>-16.05</v>
      </c>
      <c r="I21" s="3">
        <v>6.39</v>
      </c>
      <c r="K21" s="3">
        <v>-15.39</v>
      </c>
      <c r="L21" s="3">
        <v>6.56</v>
      </c>
      <c r="N21" s="60" t="s">
        <v>638</v>
      </c>
      <c r="O21" s="3">
        <v>-13.52</v>
      </c>
      <c r="P21" s="59">
        <v>8.35</v>
      </c>
      <c r="S21" s="3"/>
    </row>
    <row r="22" spans="1:19" x14ac:dyDescent="0.3">
      <c r="H22" s="3">
        <v>-16.05</v>
      </c>
      <c r="I22" s="3">
        <v>6.3</v>
      </c>
      <c r="N22" s="60" t="s">
        <v>637</v>
      </c>
      <c r="O22" s="3">
        <v>-15.92</v>
      </c>
      <c r="P22" s="59">
        <v>8.35</v>
      </c>
    </row>
    <row r="23" spans="1:19" x14ac:dyDescent="0.3">
      <c r="A23" s="42" t="s">
        <v>665</v>
      </c>
      <c r="B23" s="42"/>
      <c r="C23" s="42"/>
      <c r="D23" s="42"/>
      <c r="E23" s="42"/>
      <c r="H23" s="3">
        <v>-16.52</v>
      </c>
      <c r="I23" s="3">
        <v>6.04</v>
      </c>
      <c r="N23" s="60" t="s">
        <v>637</v>
      </c>
      <c r="O23" s="3">
        <v>-15.92</v>
      </c>
      <c r="P23" s="59">
        <v>5.21</v>
      </c>
    </row>
    <row r="24" spans="1:19" ht="15" thickBot="1" x14ac:dyDescent="0.35">
      <c r="H24" s="3">
        <v>-15.97</v>
      </c>
      <c r="I24" s="3">
        <v>5.46</v>
      </c>
      <c r="N24" s="61" t="s">
        <v>637</v>
      </c>
      <c r="O24" s="38">
        <v>-15.92</v>
      </c>
      <c r="P24" s="62">
        <v>11.47</v>
      </c>
    </row>
    <row r="25" spans="1:19" x14ac:dyDescent="0.3">
      <c r="F25" s="54"/>
      <c r="H25" s="3">
        <v>-16.02</v>
      </c>
      <c r="I25" s="3">
        <v>5.84</v>
      </c>
    </row>
    <row r="26" spans="1:19" x14ac:dyDescent="0.3">
      <c r="B26" s="3" t="s">
        <v>695</v>
      </c>
      <c r="D26" s="3" t="s">
        <v>696</v>
      </c>
      <c r="H26" s="3">
        <v>-15.42</v>
      </c>
      <c r="I26" s="3">
        <v>5.75</v>
      </c>
    </row>
    <row r="27" spans="1:19" x14ac:dyDescent="0.3">
      <c r="A27" s="3" t="s">
        <v>692</v>
      </c>
      <c r="B27" s="54">
        <v>1.5</v>
      </c>
      <c r="D27" s="54">
        <v>3.5</v>
      </c>
      <c r="H27" s="3">
        <v>-15.42</v>
      </c>
      <c r="I27" s="3">
        <v>6.01</v>
      </c>
    </row>
    <row r="28" spans="1:19" x14ac:dyDescent="0.3">
      <c r="A28" s="33" t="s">
        <v>636</v>
      </c>
      <c r="B28" s="54">
        <f>B6-C6-0.5+1.5</f>
        <v>-23.759999999999998</v>
      </c>
      <c r="C28" s="64">
        <v>-24.89</v>
      </c>
      <c r="D28" s="54">
        <f>(D6+D27)</f>
        <v>7.2799999999999994</v>
      </c>
      <c r="E28" s="64">
        <v>7.26</v>
      </c>
      <c r="F28" s="54">
        <f>C28-B28</f>
        <v>-1.1300000000000026</v>
      </c>
      <c r="H28" s="3">
        <v>-15.45</v>
      </c>
      <c r="I28" s="3">
        <v>6.39</v>
      </c>
    </row>
    <row r="29" spans="1:19" x14ac:dyDescent="0.3">
      <c r="A29" s="33" t="s">
        <v>638</v>
      </c>
      <c r="B29" s="54">
        <f>(B6+B27)+(C6*0.5)</f>
        <v>-21.084999999999997</v>
      </c>
      <c r="C29" s="64">
        <v>-18.73</v>
      </c>
      <c r="D29" s="54">
        <f>(D6+D27)</f>
        <v>7.2799999999999994</v>
      </c>
      <c r="E29" s="64">
        <v>7.26</v>
      </c>
      <c r="F29" s="54">
        <f>C29-B29</f>
        <v>2.3549999999999969</v>
      </c>
      <c r="H29" s="3">
        <v>-15.25</v>
      </c>
      <c r="I29" s="3">
        <v>6.39</v>
      </c>
    </row>
    <row r="30" spans="1:19" x14ac:dyDescent="0.3">
      <c r="A30" s="33" t="s">
        <v>637</v>
      </c>
      <c r="B30" s="54">
        <f>(B6+B27)</f>
        <v>-21.81</v>
      </c>
      <c r="C30" s="64">
        <v>-21.82</v>
      </c>
      <c r="D30" s="54">
        <f>(D6+D27)</f>
        <v>7.2799999999999994</v>
      </c>
      <c r="E30" s="64">
        <v>7.26</v>
      </c>
      <c r="H30" s="3">
        <v>-15.04</v>
      </c>
      <c r="I30" s="3">
        <v>7</v>
      </c>
    </row>
    <row r="31" spans="1:19" x14ac:dyDescent="0.3">
      <c r="A31" s="33" t="s">
        <v>637</v>
      </c>
      <c r="B31" s="54">
        <f>(B6+B27)</f>
        <v>-21.81</v>
      </c>
      <c r="C31" s="64">
        <v>-21.82</v>
      </c>
      <c r="D31" s="54">
        <f>(D6+D27)-(E6*0.5)</f>
        <v>6.794999999999999</v>
      </c>
      <c r="E31" s="64">
        <v>5.09</v>
      </c>
      <c r="F31" s="54">
        <f>D31-E31</f>
        <v>1.7049999999999992</v>
      </c>
      <c r="H31" s="3">
        <v>-14.43</v>
      </c>
      <c r="I31" s="3">
        <v>6.65</v>
      </c>
    </row>
    <row r="32" spans="1:19" x14ac:dyDescent="0.3">
      <c r="A32" s="33" t="s">
        <v>637</v>
      </c>
      <c r="B32" s="54">
        <f>(B6+B27)</f>
        <v>-21.81</v>
      </c>
      <c r="C32" s="64">
        <v>-21.82</v>
      </c>
      <c r="D32" s="54">
        <f>(D6+D27)+(E6*0.5)</f>
        <v>7.7649999999999997</v>
      </c>
      <c r="E32" s="64">
        <v>9.44</v>
      </c>
      <c r="F32" s="54">
        <f>D32-E32</f>
        <v>-1.6749999999999998</v>
      </c>
      <c r="H32" s="3">
        <v>-13.96</v>
      </c>
      <c r="I32" s="3">
        <v>6.34</v>
      </c>
    </row>
    <row r="33" spans="1:12" x14ac:dyDescent="0.3">
      <c r="B33" s="54"/>
      <c r="D33" s="54"/>
      <c r="H33" s="3">
        <v>-13.99</v>
      </c>
      <c r="I33" s="3">
        <v>6.28</v>
      </c>
    </row>
    <row r="34" spans="1:12" x14ac:dyDescent="0.3">
      <c r="A34" s="3" t="s">
        <v>693</v>
      </c>
      <c r="B34" s="54">
        <v>1.5</v>
      </c>
      <c r="D34" s="54">
        <v>3.5</v>
      </c>
      <c r="H34" s="3">
        <v>-14.57</v>
      </c>
      <c r="I34" s="3">
        <v>5.64</v>
      </c>
    </row>
    <row r="35" spans="1:12" x14ac:dyDescent="0.3">
      <c r="A35" s="33" t="s">
        <v>636</v>
      </c>
      <c r="B35" s="54">
        <f>(B11+B34)-(C11*0.5)</f>
        <v>-21.835000000000001</v>
      </c>
      <c r="D35" s="54">
        <f>(D13+D34)</f>
        <v>11.54</v>
      </c>
      <c r="H35" s="3">
        <v>-14.98</v>
      </c>
      <c r="I35" s="3">
        <v>5.87</v>
      </c>
    </row>
    <row r="36" spans="1:12" x14ac:dyDescent="0.3">
      <c r="A36" s="33" t="s">
        <v>638</v>
      </c>
      <c r="B36" s="54">
        <f>(B11+B34)+(C11*0.5)</f>
        <v>-19.744999999999997</v>
      </c>
      <c r="D36" s="54">
        <f>(D13+D34)</f>
        <v>11.54</v>
      </c>
      <c r="H36" s="3">
        <v>-15.03</v>
      </c>
      <c r="I36" s="3">
        <v>6.07</v>
      </c>
    </row>
    <row r="37" spans="1:12" x14ac:dyDescent="0.3">
      <c r="A37" s="33" t="s">
        <v>637</v>
      </c>
      <c r="B37" s="54">
        <f>(B11+B34)</f>
        <v>-20.79</v>
      </c>
      <c r="D37" s="54">
        <f>(D13+D34)</f>
        <v>11.54</v>
      </c>
    </row>
    <row r="38" spans="1:12" x14ac:dyDescent="0.3">
      <c r="A38" s="33" t="s">
        <v>637</v>
      </c>
      <c r="B38" s="54">
        <f>(B11+B34)</f>
        <v>-20.79</v>
      </c>
      <c r="D38" s="54">
        <f>(D13+D34)-(E13*0.5)</f>
        <v>11.319999999999999</v>
      </c>
      <c r="G38" s="33" t="s">
        <v>633</v>
      </c>
      <c r="H38" s="27">
        <f>AVERAGE(H6:H36)</f>
        <v>-16.588064516129037</v>
      </c>
      <c r="I38" s="27">
        <f>AVERAGE(I6:I36)</f>
        <v>6.6422580645161267</v>
      </c>
      <c r="K38" s="27">
        <f>AVERAGE(K6:K36)</f>
        <v>-16.360000000000003</v>
      </c>
      <c r="L38" s="27">
        <f>AVERAGE(L6:L36)</f>
        <v>6.4881250000000001</v>
      </c>
    </row>
    <row r="39" spans="1:12" x14ac:dyDescent="0.3">
      <c r="A39" s="33" t="s">
        <v>637</v>
      </c>
      <c r="B39" s="54">
        <f>(B11+B34)</f>
        <v>-20.79</v>
      </c>
      <c r="D39" s="54">
        <f>(D13+D34)+(E13*0.5)</f>
        <v>11.76</v>
      </c>
      <c r="G39" s="33" t="s">
        <v>670</v>
      </c>
      <c r="H39" s="27">
        <f>_xlfn.STDEV.S(H6:H36)</f>
        <v>2.1512437012959551</v>
      </c>
      <c r="I39" s="27">
        <f>_xlfn.STDEV.S(I6:I36)</f>
        <v>0.8891483178766233</v>
      </c>
      <c r="K39" s="27">
        <f>_xlfn.STDEV.S(K6:K36)</f>
        <v>1.2461353591537854</v>
      </c>
      <c r="L39" s="27">
        <f>_xlfn.STDEV.S(L6:L36)</f>
        <v>0.55997879424135333</v>
      </c>
    </row>
    <row r="40" spans="1:12" x14ac:dyDescent="0.3">
      <c r="B40" s="54"/>
      <c r="D40" s="54"/>
    </row>
    <row r="41" spans="1:12" x14ac:dyDescent="0.3">
      <c r="A41" s="3" t="s">
        <v>694</v>
      </c>
      <c r="B41" s="54">
        <v>2.5</v>
      </c>
      <c r="D41" s="54">
        <v>3.5</v>
      </c>
    </row>
    <row r="42" spans="1:12" x14ac:dyDescent="0.3">
      <c r="A42" s="33" t="s">
        <v>636</v>
      </c>
      <c r="B42" s="54">
        <f>(B17+B41)-(C17*0.5)</f>
        <v>-16.475000000000001</v>
      </c>
      <c r="D42" s="54">
        <f>(D20+D41)</f>
        <v>8.6</v>
      </c>
    </row>
    <row r="43" spans="1:12" x14ac:dyDescent="0.3">
      <c r="A43" s="33" t="s">
        <v>638</v>
      </c>
      <c r="B43" s="54">
        <f>(B17+B41)+(C17*0.5)</f>
        <v>-15.385</v>
      </c>
      <c r="D43" s="54">
        <f>(D20+D41)</f>
        <v>8.6</v>
      </c>
    </row>
    <row r="44" spans="1:12" x14ac:dyDescent="0.3">
      <c r="A44" s="33" t="s">
        <v>637</v>
      </c>
      <c r="B44" s="54">
        <f>(B17+B41)</f>
        <v>-15.93</v>
      </c>
      <c r="D44" s="54">
        <f>(D20+D41)</f>
        <v>8.6</v>
      </c>
    </row>
    <row r="45" spans="1:12" x14ac:dyDescent="0.3">
      <c r="A45" s="33" t="s">
        <v>637</v>
      </c>
      <c r="B45" s="54">
        <f>(B17+B41)</f>
        <v>-15.93</v>
      </c>
      <c r="D45" s="54">
        <f>(D20+D41)-(E20*0.5)</f>
        <v>8</v>
      </c>
    </row>
    <row r="46" spans="1:12" x14ac:dyDescent="0.3">
      <c r="A46" s="33" t="s">
        <v>637</v>
      </c>
      <c r="B46" s="54">
        <f>(B17+B41)</f>
        <v>-15.93</v>
      </c>
      <c r="D46" s="54">
        <f>(D20+D41)+(E20*0.5)</f>
        <v>9.1999999999999993</v>
      </c>
    </row>
  </sheetData>
  <mergeCells count="4">
    <mergeCell ref="A1:B1"/>
    <mergeCell ref="A2:B2"/>
    <mergeCell ref="H3:I3"/>
    <mergeCell ref="K3:L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89299-E105-4AF9-888A-ECBC35D2CB46}">
  <dimension ref="A1:K136"/>
  <sheetViews>
    <sheetView topLeftCell="B104" zoomScale="125" workbookViewId="0">
      <selection sqref="A1:K127"/>
    </sheetView>
  </sheetViews>
  <sheetFormatPr defaultColWidth="8.77734375" defaultRowHeight="14.4" x14ac:dyDescent="0.3"/>
  <cols>
    <col min="1" max="1" width="25" customWidth="1"/>
    <col min="2" max="2" width="53.6640625" customWidth="1"/>
    <col min="4" max="4" width="10.77734375" customWidth="1"/>
  </cols>
  <sheetData>
    <row r="1" spans="1:11" x14ac:dyDescent="0.3">
      <c r="A1" s="1" t="s">
        <v>338</v>
      </c>
      <c r="B1" s="1" t="s">
        <v>339</v>
      </c>
      <c r="C1" s="1" t="s">
        <v>10</v>
      </c>
      <c r="D1" s="1" t="s">
        <v>340</v>
      </c>
      <c r="E1" s="1" t="s">
        <v>5</v>
      </c>
      <c r="F1" s="1" t="s">
        <v>6</v>
      </c>
      <c r="G1" s="1" t="s">
        <v>341</v>
      </c>
      <c r="H1" s="1" t="s">
        <v>342</v>
      </c>
      <c r="I1" s="1" t="s">
        <v>343</v>
      </c>
      <c r="J1" s="1" t="s">
        <v>623</v>
      </c>
      <c r="K1" s="1" t="s">
        <v>9</v>
      </c>
    </row>
    <row r="2" spans="1:11" x14ac:dyDescent="0.3">
      <c r="A2" t="s">
        <v>380</v>
      </c>
      <c r="B2" t="s">
        <v>363</v>
      </c>
      <c r="C2" t="s">
        <v>295</v>
      </c>
      <c r="D2" t="s">
        <v>222</v>
      </c>
      <c r="E2">
        <v>-19.12</v>
      </c>
      <c r="F2">
        <v>4.29</v>
      </c>
      <c r="G2" t="s">
        <v>523</v>
      </c>
      <c r="H2" s="2">
        <v>2.2574193548387096</v>
      </c>
      <c r="I2" s="2"/>
      <c r="J2" s="2">
        <f t="shared" ref="J2:J33" si="0">H2*2.205</f>
        <v>4.9776096774193546</v>
      </c>
      <c r="K2" t="s">
        <v>512</v>
      </c>
    </row>
    <row r="3" spans="1:11" x14ac:dyDescent="0.3">
      <c r="A3" t="s">
        <v>389</v>
      </c>
      <c r="B3" t="s">
        <v>394</v>
      </c>
      <c r="C3" t="s">
        <v>323</v>
      </c>
      <c r="D3" t="s">
        <v>222</v>
      </c>
      <c r="E3">
        <v>-15.26</v>
      </c>
      <c r="F3">
        <v>3.63</v>
      </c>
      <c r="G3" t="s">
        <v>527</v>
      </c>
      <c r="H3" s="2">
        <v>1.40625</v>
      </c>
      <c r="I3" s="2"/>
      <c r="J3" s="2">
        <f t="shared" si="0"/>
        <v>3.1007812500000003</v>
      </c>
      <c r="K3" t="s">
        <v>512</v>
      </c>
    </row>
    <row r="4" spans="1:11" x14ac:dyDescent="0.3">
      <c r="A4" t="s">
        <v>412</v>
      </c>
      <c r="B4" t="s">
        <v>413</v>
      </c>
      <c r="C4" t="s">
        <v>328</v>
      </c>
      <c r="D4" t="s">
        <v>222</v>
      </c>
      <c r="E4">
        <v>-16.43</v>
      </c>
      <c r="F4">
        <v>3.1</v>
      </c>
      <c r="G4" t="s">
        <v>535</v>
      </c>
      <c r="H4" s="2">
        <v>0.56187500000000001</v>
      </c>
      <c r="I4" s="2"/>
      <c r="J4" s="2">
        <f t="shared" si="0"/>
        <v>1.2389343750000001</v>
      </c>
      <c r="K4" t="s">
        <v>512</v>
      </c>
    </row>
    <row r="5" spans="1:11" x14ac:dyDescent="0.3">
      <c r="A5" t="s">
        <v>412</v>
      </c>
      <c r="B5" t="s">
        <v>413</v>
      </c>
      <c r="C5" t="s">
        <v>329</v>
      </c>
      <c r="D5" t="s">
        <v>222</v>
      </c>
      <c r="E5">
        <v>-15.86</v>
      </c>
      <c r="F5">
        <v>3.23</v>
      </c>
      <c r="G5" t="s">
        <v>535</v>
      </c>
      <c r="H5" s="2">
        <v>0.56187500000000001</v>
      </c>
      <c r="I5" s="2"/>
      <c r="J5" s="2">
        <f t="shared" si="0"/>
        <v>1.2389343750000001</v>
      </c>
      <c r="K5" t="s">
        <v>512</v>
      </c>
    </row>
    <row r="6" spans="1:11" x14ac:dyDescent="0.3">
      <c r="A6" t="s">
        <v>416</v>
      </c>
      <c r="B6" t="s">
        <v>420</v>
      </c>
      <c r="C6" t="s">
        <v>276</v>
      </c>
      <c r="D6" t="s">
        <v>222</v>
      </c>
      <c r="E6">
        <v>-19.5</v>
      </c>
      <c r="F6">
        <v>3.73</v>
      </c>
      <c r="G6" t="s">
        <v>540</v>
      </c>
      <c r="H6" s="2">
        <v>1.8557142857142856</v>
      </c>
      <c r="I6" s="2"/>
      <c r="J6" s="2">
        <f t="shared" si="0"/>
        <v>4.09185</v>
      </c>
      <c r="K6" t="s">
        <v>512</v>
      </c>
    </row>
    <row r="7" spans="1:11" x14ac:dyDescent="0.3">
      <c r="A7" t="s">
        <v>346</v>
      </c>
      <c r="B7" t="s">
        <v>347</v>
      </c>
      <c r="C7" t="s">
        <v>242</v>
      </c>
      <c r="D7" t="s">
        <v>219</v>
      </c>
      <c r="E7">
        <v>-20.190000000000001</v>
      </c>
      <c r="F7">
        <v>4.74</v>
      </c>
      <c r="G7" t="s">
        <v>514</v>
      </c>
      <c r="H7" s="2">
        <v>2.3326666666666669</v>
      </c>
      <c r="I7" s="2"/>
      <c r="J7" s="2">
        <f t="shared" si="0"/>
        <v>5.143530000000001</v>
      </c>
      <c r="K7" t="s">
        <v>512</v>
      </c>
    </row>
    <row r="8" spans="1:11" x14ac:dyDescent="0.3">
      <c r="A8" t="s">
        <v>463</v>
      </c>
      <c r="B8" t="s">
        <v>464</v>
      </c>
      <c r="C8" t="s">
        <v>250</v>
      </c>
      <c r="D8" t="s">
        <v>219</v>
      </c>
      <c r="E8">
        <v>-22.34</v>
      </c>
      <c r="F8">
        <v>5.49</v>
      </c>
      <c r="G8" t="s">
        <v>559</v>
      </c>
      <c r="H8" s="2">
        <v>2.367</v>
      </c>
      <c r="I8" s="2"/>
      <c r="J8" s="2">
        <f t="shared" si="0"/>
        <v>5.2192350000000003</v>
      </c>
      <c r="K8" t="s">
        <v>512</v>
      </c>
    </row>
    <row r="9" spans="1:11" x14ac:dyDescent="0.3">
      <c r="A9" t="s">
        <v>467</v>
      </c>
      <c r="B9" t="s">
        <v>468</v>
      </c>
      <c r="C9" t="s">
        <v>510</v>
      </c>
      <c r="D9" t="s">
        <v>220</v>
      </c>
      <c r="E9">
        <v>-20.32</v>
      </c>
      <c r="F9">
        <v>3.26</v>
      </c>
      <c r="G9" t="s">
        <v>561</v>
      </c>
      <c r="H9" s="2">
        <v>11.2675</v>
      </c>
      <c r="I9" s="2"/>
      <c r="J9" s="2">
        <f t="shared" si="0"/>
        <v>24.844837500000001</v>
      </c>
      <c r="K9" t="s">
        <v>512</v>
      </c>
    </row>
    <row r="10" spans="1:11" x14ac:dyDescent="0.3">
      <c r="A10" t="s">
        <v>467</v>
      </c>
      <c r="B10" t="s">
        <v>468</v>
      </c>
      <c r="C10" t="s">
        <v>511</v>
      </c>
      <c r="D10" t="s">
        <v>220</v>
      </c>
      <c r="E10">
        <v>-20.239999999999998</v>
      </c>
      <c r="F10">
        <v>3.1</v>
      </c>
      <c r="G10" t="s">
        <v>561</v>
      </c>
      <c r="H10" s="2">
        <v>11.2675</v>
      </c>
      <c r="I10" s="2"/>
      <c r="J10" s="2">
        <f t="shared" si="0"/>
        <v>24.844837500000001</v>
      </c>
      <c r="K10" t="s">
        <v>512</v>
      </c>
    </row>
    <row r="11" spans="1:11" x14ac:dyDescent="0.3">
      <c r="A11" t="s">
        <v>349</v>
      </c>
      <c r="B11" t="s">
        <v>350</v>
      </c>
      <c r="C11" t="s">
        <v>293</v>
      </c>
      <c r="D11" t="s">
        <v>214</v>
      </c>
      <c r="E11">
        <v>-19.77</v>
      </c>
      <c r="F11">
        <v>3.96</v>
      </c>
      <c r="G11" t="s">
        <v>514</v>
      </c>
      <c r="H11" s="2">
        <v>2.3326666666666669</v>
      </c>
      <c r="I11" s="2"/>
      <c r="J11" s="2">
        <f t="shared" si="0"/>
        <v>5.143530000000001</v>
      </c>
      <c r="K11" t="s">
        <v>512</v>
      </c>
    </row>
    <row r="12" spans="1:11" x14ac:dyDescent="0.3">
      <c r="A12" t="s">
        <v>362</v>
      </c>
      <c r="B12" t="s">
        <v>363</v>
      </c>
      <c r="C12" t="s">
        <v>308</v>
      </c>
      <c r="D12" t="s">
        <v>214</v>
      </c>
      <c r="E12">
        <v>-15.21</v>
      </c>
      <c r="F12">
        <v>4.75</v>
      </c>
      <c r="G12" t="s">
        <v>518</v>
      </c>
      <c r="H12" s="2">
        <v>0.73624999999999996</v>
      </c>
      <c r="I12" s="2"/>
      <c r="J12" s="2">
        <f t="shared" si="0"/>
        <v>1.6234312499999999</v>
      </c>
      <c r="K12" t="s">
        <v>512</v>
      </c>
    </row>
    <row r="13" spans="1:11" x14ac:dyDescent="0.3">
      <c r="A13" t="s">
        <v>362</v>
      </c>
      <c r="B13" t="s">
        <v>364</v>
      </c>
      <c r="C13" t="s">
        <v>312</v>
      </c>
      <c r="D13" t="s">
        <v>214</v>
      </c>
      <c r="E13">
        <v>-20.34</v>
      </c>
      <c r="F13">
        <v>4.5</v>
      </c>
      <c r="G13" t="s">
        <v>518</v>
      </c>
      <c r="H13" s="2">
        <v>0.73624999999999996</v>
      </c>
      <c r="I13" s="2"/>
      <c r="J13" s="2">
        <f t="shared" si="0"/>
        <v>1.6234312499999999</v>
      </c>
      <c r="K13" t="s">
        <v>512</v>
      </c>
    </row>
    <row r="14" spans="1:11" x14ac:dyDescent="0.3">
      <c r="A14" t="s">
        <v>362</v>
      </c>
      <c r="B14" t="s">
        <v>365</v>
      </c>
      <c r="C14" t="s">
        <v>316</v>
      </c>
      <c r="D14" t="s">
        <v>214</v>
      </c>
      <c r="E14">
        <v>-14.83</v>
      </c>
      <c r="F14">
        <v>3.92</v>
      </c>
      <c r="G14" t="s">
        <v>518</v>
      </c>
      <c r="H14" s="2">
        <v>0.73624999999999996</v>
      </c>
      <c r="I14" s="2"/>
      <c r="J14" s="2">
        <f t="shared" si="0"/>
        <v>1.6234312499999999</v>
      </c>
      <c r="K14" t="s">
        <v>512</v>
      </c>
    </row>
    <row r="15" spans="1:11" x14ac:dyDescent="0.3">
      <c r="A15" t="s">
        <v>380</v>
      </c>
      <c r="B15" t="s">
        <v>382</v>
      </c>
      <c r="C15" t="s">
        <v>226</v>
      </c>
      <c r="D15" t="s">
        <v>214</v>
      </c>
      <c r="E15">
        <v>-19.73</v>
      </c>
      <c r="F15">
        <v>4.82</v>
      </c>
      <c r="G15" t="s">
        <v>523</v>
      </c>
      <c r="H15" s="2">
        <v>2.2574193548387096</v>
      </c>
      <c r="I15" s="2"/>
      <c r="J15" s="2">
        <f t="shared" si="0"/>
        <v>4.9776096774193546</v>
      </c>
      <c r="K15" t="s">
        <v>512</v>
      </c>
    </row>
    <row r="16" spans="1:11" x14ac:dyDescent="0.3">
      <c r="A16" t="s">
        <v>380</v>
      </c>
      <c r="B16" t="s">
        <v>382</v>
      </c>
      <c r="C16" t="s">
        <v>305</v>
      </c>
      <c r="D16" t="s">
        <v>214</v>
      </c>
      <c r="E16">
        <v>-19.03</v>
      </c>
      <c r="F16">
        <v>4.78</v>
      </c>
      <c r="G16" t="s">
        <v>523</v>
      </c>
      <c r="H16" s="2">
        <v>2.2574193548387096</v>
      </c>
      <c r="I16" s="2"/>
      <c r="J16" s="2">
        <f t="shared" si="0"/>
        <v>4.9776096774193546</v>
      </c>
      <c r="K16" t="s">
        <v>512</v>
      </c>
    </row>
    <row r="17" spans="1:11" x14ac:dyDescent="0.3">
      <c r="A17" t="s">
        <v>380</v>
      </c>
      <c r="B17" t="s">
        <v>384</v>
      </c>
      <c r="C17" t="s">
        <v>277</v>
      </c>
      <c r="D17" t="s">
        <v>214</v>
      </c>
      <c r="E17">
        <v>-20.239999999999998</v>
      </c>
      <c r="F17">
        <v>4.71</v>
      </c>
      <c r="G17" t="s">
        <v>523</v>
      </c>
      <c r="H17" s="2">
        <v>2.2574193548387096</v>
      </c>
      <c r="I17" s="2"/>
      <c r="J17" s="2">
        <f t="shared" si="0"/>
        <v>4.9776096774193546</v>
      </c>
      <c r="K17" t="s">
        <v>512</v>
      </c>
    </row>
    <row r="18" spans="1:11" x14ac:dyDescent="0.3">
      <c r="A18" t="s">
        <v>389</v>
      </c>
      <c r="B18" t="s">
        <v>391</v>
      </c>
      <c r="C18" t="s">
        <v>248</v>
      </c>
      <c r="D18" t="s">
        <v>214</v>
      </c>
      <c r="E18">
        <v>-15.24</v>
      </c>
      <c r="F18">
        <v>3.88</v>
      </c>
      <c r="G18" t="s">
        <v>527</v>
      </c>
      <c r="H18" s="2">
        <v>1.40625</v>
      </c>
      <c r="I18" s="2"/>
      <c r="J18" s="2">
        <f t="shared" si="0"/>
        <v>3.1007812500000003</v>
      </c>
      <c r="K18" t="s">
        <v>512</v>
      </c>
    </row>
    <row r="19" spans="1:11" x14ac:dyDescent="0.3">
      <c r="A19" t="s">
        <v>389</v>
      </c>
      <c r="B19" t="s">
        <v>393</v>
      </c>
      <c r="C19" t="s">
        <v>290</v>
      </c>
      <c r="D19" t="s">
        <v>214</v>
      </c>
      <c r="E19">
        <v>-19.64</v>
      </c>
      <c r="F19">
        <v>4.68</v>
      </c>
      <c r="G19" t="s">
        <v>528</v>
      </c>
      <c r="H19" s="2">
        <v>1.9844444444444445</v>
      </c>
      <c r="I19" s="2"/>
      <c r="J19" s="2">
        <f t="shared" si="0"/>
        <v>4.3757000000000001</v>
      </c>
      <c r="K19" t="s">
        <v>512</v>
      </c>
    </row>
    <row r="20" spans="1:11" x14ac:dyDescent="0.3">
      <c r="A20" t="s">
        <v>404</v>
      </c>
      <c r="B20" t="s">
        <v>405</v>
      </c>
      <c r="C20" t="s">
        <v>254</v>
      </c>
      <c r="D20" t="s">
        <v>214</v>
      </c>
      <c r="E20">
        <v>-17.95</v>
      </c>
      <c r="F20">
        <v>3.37</v>
      </c>
      <c r="G20" t="s">
        <v>532</v>
      </c>
      <c r="H20" s="2">
        <v>0.71812500000000001</v>
      </c>
      <c r="I20" s="2"/>
      <c r="J20" s="2">
        <f t="shared" si="0"/>
        <v>1.5834656250000001</v>
      </c>
      <c r="K20" t="s">
        <v>512</v>
      </c>
    </row>
    <row r="21" spans="1:11" x14ac:dyDescent="0.3">
      <c r="A21" t="s">
        <v>404</v>
      </c>
      <c r="B21" t="s">
        <v>405</v>
      </c>
      <c r="C21" t="s">
        <v>488</v>
      </c>
      <c r="D21" t="s">
        <v>214</v>
      </c>
      <c r="E21">
        <v>-15.53</v>
      </c>
      <c r="F21">
        <v>3.48</v>
      </c>
      <c r="G21" t="s">
        <v>532</v>
      </c>
      <c r="H21" s="2">
        <v>0.71812500000000001</v>
      </c>
      <c r="I21" s="2"/>
      <c r="J21" s="2">
        <f t="shared" si="0"/>
        <v>1.5834656250000001</v>
      </c>
      <c r="K21" t="s">
        <v>512</v>
      </c>
    </row>
    <row r="22" spans="1:11" x14ac:dyDescent="0.3">
      <c r="A22" t="s">
        <v>404</v>
      </c>
      <c r="B22" t="s">
        <v>405</v>
      </c>
      <c r="C22" t="s">
        <v>489</v>
      </c>
      <c r="D22" t="s">
        <v>214</v>
      </c>
      <c r="E22">
        <v>-15.98</v>
      </c>
      <c r="F22">
        <v>3.28</v>
      </c>
      <c r="G22" t="s">
        <v>532</v>
      </c>
      <c r="H22" s="2">
        <v>0.71812500000000001</v>
      </c>
      <c r="I22" s="2"/>
      <c r="J22" s="2">
        <f t="shared" si="0"/>
        <v>1.5834656250000001</v>
      </c>
      <c r="K22" t="s">
        <v>512</v>
      </c>
    </row>
    <row r="23" spans="1:11" x14ac:dyDescent="0.3">
      <c r="A23" t="s">
        <v>406</v>
      </c>
      <c r="B23" t="s">
        <v>363</v>
      </c>
      <c r="C23" t="s">
        <v>286</v>
      </c>
      <c r="D23" t="s">
        <v>214</v>
      </c>
      <c r="E23">
        <v>-22.04</v>
      </c>
      <c r="F23">
        <v>3.97</v>
      </c>
      <c r="G23" t="s">
        <v>533</v>
      </c>
      <c r="H23" s="2">
        <v>2.6989999999999998</v>
      </c>
      <c r="I23" s="2"/>
      <c r="J23" s="2">
        <f t="shared" si="0"/>
        <v>5.951295</v>
      </c>
      <c r="K23" t="s">
        <v>512</v>
      </c>
    </row>
    <row r="24" spans="1:11" x14ac:dyDescent="0.3">
      <c r="A24" t="s">
        <v>410</v>
      </c>
      <c r="B24" t="s">
        <v>411</v>
      </c>
      <c r="C24" t="s">
        <v>259</v>
      </c>
      <c r="D24" t="s">
        <v>214</v>
      </c>
      <c r="E24">
        <v>-19.989999999999998</v>
      </c>
      <c r="F24">
        <v>4.92</v>
      </c>
      <c r="G24" t="s">
        <v>534</v>
      </c>
      <c r="H24" s="2">
        <v>1.5181249999999999</v>
      </c>
      <c r="I24" s="2"/>
      <c r="J24" s="2">
        <f t="shared" si="0"/>
        <v>3.3474656249999999</v>
      </c>
      <c r="K24" t="s">
        <v>512</v>
      </c>
    </row>
    <row r="25" spans="1:11" x14ac:dyDescent="0.3">
      <c r="A25" t="s">
        <v>416</v>
      </c>
      <c r="B25" t="s">
        <v>417</v>
      </c>
      <c r="C25" t="s">
        <v>265</v>
      </c>
      <c r="D25" t="s">
        <v>214</v>
      </c>
      <c r="E25">
        <v>-18.5</v>
      </c>
      <c r="F25">
        <v>4.6900000000000004</v>
      </c>
      <c r="G25" t="s">
        <v>537</v>
      </c>
      <c r="H25" s="2">
        <v>0.74937500000000001</v>
      </c>
      <c r="I25" s="2"/>
      <c r="J25" s="2">
        <f t="shared" si="0"/>
        <v>1.652371875</v>
      </c>
      <c r="K25" t="s">
        <v>512</v>
      </c>
    </row>
    <row r="26" spans="1:11" x14ac:dyDescent="0.3">
      <c r="A26" t="s">
        <v>416</v>
      </c>
      <c r="B26" t="s">
        <v>418</v>
      </c>
      <c r="C26" t="s">
        <v>301</v>
      </c>
      <c r="D26" t="s">
        <v>214</v>
      </c>
      <c r="E26">
        <v>-19.13</v>
      </c>
      <c r="F26">
        <v>4.2699999999999996</v>
      </c>
      <c r="G26" t="s">
        <v>538</v>
      </c>
      <c r="H26" s="2">
        <v>2.3112499999999998</v>
      </c>
      <c r="I26" s="2"/>
      <c r="J26" s="2">
        <f t="shared" si="0"/>
        <v>5.0963062499999996</v>
      </c>
      <c r="K26" t="s">
        <v>512</v>
      </c>
    </row>
    <row r="27" spans="1:11" x14ac:dyDescent="0.3">
      <c r="A27" t="s">
        <v>416</v>
      </c>
      <c r="B27" t="s">
        <v>421</v>
      </c>
      <c r="C27" t="s">
        <v>260</v>
      </c>
      <c r="D27" t="s">
        <v>214</v>
      </c>
      <c r="E27">
        <v>-19.45</v>
      </c>
      <c r="F27">
        <v>5.0999999999999996</v>
      </c>
      <c r="G27" t="s">
        <v>538</v>
      </c>
      <c r="H27" s="2">
        <v>2.3112499999999998</v>
      </c>
      <c r="I27" s="2"/>
      <c r="J27" s="2">
        <f t="shared" si="0"/>
        <v>5.0963062499999996</v>
      </c>
      <c r="K27" t="s">
        <v>512</v>
      </c>
    </row>
    <row r="28" spans="1:11" x14ac:dyDescent="0.3">
      <c r="A28" t="s">
        <v>416</v>
      </c>
      <c r="B28" t="s">
        <v>422</v>
      </c>
      <c r="C28" t="s">
        <v>243</v>
      </c>
      <c r="D28" t="s">
        <v>214</v>
      </c>
      <c r="E28">
        <v>-15.55</v>
      </c>
      <c r="F28">
        <v>4.1500000000000004</v>
      </c>
      <c r="G28" t="s">
        <v>541</v>
      </c>
      <c r="H28" s="2">
        <v>0.65874999999999995</v>
      </c>
      <c r="I28" s="2"/>
      <c r="J28" s="2">
        <f t="shared" si="0"/>
        <v>1.45254375</v>
      </c>
      <c r="K28" t="s">
        <v>512</v>
      </c>
    </row>
    <row r="29" spans="1:11" x14ac:dyDescent="0.3">
      <c r="A29" t="s">
        <v>416</v>
      </c>
      <c r="B29" t="s">
        <v>418</v>
      </c>
      <c r="C29" t="s">
        <v>288</v>
      </c>
      <c r="D29" t="s">
        <v>214</v>
      </c>
      <c r="E29">
        <v>-18.78</v>
      </c>
      <c r="F29">
        <v>4.13</v>
      </c>
      <c r="G29" t="s">
        <v>538</v>
      </c>
      <c r="H29" s="2">
        <v>2.3112499999999998</v>
      </c>
      <c r="I29" s="2"/>
      <c r="J29" s="2">
        <f t="shared" si="0"/>
        <v>5.0963062499999996</v>
      </c>
      <c r="K29" t="s">
        <v>512</v>
      </c>
    </row>
    <row r="30" spans="1:11" x14ac:dyDescent="0.3">
      <c r="A30" t="s">
        <v>442</v>
      </c>
      <c r="B30" t="s">
        <v>443</v>
      </c>
      <c r="C30" t="s">
        <v>294</v>
      </c>
      <c r="D30" t="s">
        <v>214</v>
      </c>
      <c r="E30">
        <v>-24.64</v>
      </c>
      <c r="F30">
        <v>6.21</v>
      </c>
      <c r="G30" t="s">
        <v>552</v>
      </c>
      <c r="H30" s="2">
        <v>2.0659999999999998</v>
      </c>
      <c r="I30" s="2"/>
      <c r="J30" s="2">
        <f t="shared" si="0"/>
        <v>4.5555300000000001</v>
      </c>
      <c r="K30" t="s">
        <v>512</v>
      </c>
    </row>
    <row r="31" spans="1:11" x14ac:dyDescent="0.3">
      <c r="A31" t="s">
        <v>445</v>
      </c>
      <c r="B31" t="s">
        <v>444</v>
      </c>
      <c r="C31" t="s">
        <v>275</v>
      </c>
      <c r="D31" t="s">
        <v>214</v>
      </c>
      <c r="E31">
        <v>-21.53</v>
      </c>
      <c r="F31">
        <v>3.58</v>
      </c>
      <c r="G31" t="s">
        <v>552</v>
      </c>
      <c r="H31" s="2">
        <v>2.0659999999999998</v>
      </c>
      <c r="I31" s="2"/>
      <c r="J31" s="2">
        <f t="shared" si="0"/>
        <v>4.5555300000000001</v>
      </c>
      <c r="K31" t="s">
        <v>512</v>
      </c>
    </row>
    <row r="32" spans="1:11" x14ac:dyDescent="0.3">
      <c r="A32" t="s">
        <v>446</v>
      </c>
      <c r="B32" t="s">
        <v>447</v>
      </c>
      <c r="C32" t="s">
        <v>501</v>
      </c>
      <c r="D32" t="s">
        <v>214</v>
      </c>
      <c r="E32">
        <v>-21.09</v>
      </c>
      <c r="F32">
        <v>4.18</v>
      </c>
      <c r="G32" t="s">
        <v>553</v>
      </c>
      <c r="H32" s="2">
        <v>3.8966666666666665</v>
      </c>
      <c r="I32" s="2"/>
      <c r="J32" s="2">
        <f t="shared" si="0"/>
        <v>8.5921500000000002</v>
      </c>
      <c r="K32" t="s">
        <v>512</v>
      </c>
    </row>
    <row r="33" spans="1:11" x14ac:dyDescent="0.3">
      <c r="A33" t="s">
        <v>446</v>
      </c>
      <c r="B33" t="s">
        <v>447</v>
      </c>
      <c r="C33" t="s">
        <v>502</v>
      </c>
      <c r="D33" t="s">
        <v>214</v>
      </c>
      <c r="E33">
        <v>-20.94</v>
      </c>
      <c r="F33">
        <v>9.93</v>
      </c>
      <c r="G33" t="s">
        <v>553</v>
      </c>
      <c r="H33" s="2">
        <v>3.8966666666666665</v>
      </c>
      <c r="I33" s="2"/>
      <c r="J33" s="2">
        <f t="shared" si="0"/>
        <v>8.5921500000000002</v>
      </c>
      <c r="K33" t="s">
        <v>512</v>
      </c>
    </row>
    <row r="34" spans="1:11" x14ac:dyDescent="0.3">
      <c r="A34" t="s">
        <v>452</v>
      </c>
      <c r="B34" t="s">
        <v>455</v>
      </c>
      <c r="C34" t="s">
        <v>320</v>
      </c>
      <c r="D34" t="s">
        <v>214</v>
      </c>
      <c r="E34">
        <v>-23.2</v>
      </c>
      <c r="F34">
        <v>5.57</v>
      </c>
      <c r="G34" t="s">
        <v>555</v>
      </c>
      <c r="H34" s="2">
        <v>2.5566666666666666</v>
      </c>
      <c r="I34" s="2"/>
      <c r="J34" s="2">
        <f t="shared" ref="J34:J65" si="1">H34*2.205</f>
        <v>5.6374500000000003</v>
      </c>
      <c r="K34" t="s">
        <v>512</v>
      </c>
    </row>
    <row r="35" spans="1:11" x14ac:dyDescent="0.3">
      <c r="A35" t="s">
        <v>452</v>
      </c>
      <c r="B35" t="s">
        <v>455</v>
      </c>
      <c r="C35" t="s">
        <v>321</v>
      </c>
      <c r="D35" t="s">
        <v>214</v>
      </c>
      <c r="E35">
        <v>-23.15</v>
      </c>
      <c r="F35">
        <v>5.7</v>
      </c>
      <c r="G35" t="s">
        <v>555</v>
      </c>
      <c r="H35" s="2">
        <v>2.5566666666666666</v>
      </c>
      <c r="I35" s="2"/>
      <c r="J35" s="2">
        <f t="shared" si="1"/>
        <v>5.6374500000000003</v>
      </c>
      <c r="K35" t="s">
        <v>512</v>
      </c>
    </row>
    <row r="36" spans="1:11" x14ac:dyDescent="0.3">
      <c r="A36" t="s">
        <v>346</v>
      </c>
      <c r="B36" t="s">
        <v>348</v>
      </c>
      <c r="C36" t="s">
        <v>469</v>
      </c>
      <c r="D36" t="s">
        <v>218</v>
      </c>
      <c r="E36">
        <v>-21.21</v>
      </c>
      <c r="F36">
        <v>5.56</v>
      </c>
      <c r="G36" t="s">
        <v>513</v>
      </c>
      <c r="H36" s="2">
        <v>2.1326666666666667</v>
      </c>
      <c r="I36" s="2"/>
      <c r="J36" s="2">
        <f t="shared" si="1"/>
        <v>4.7025300000000003</v>
      </c>
      <c r="K36" t="s">
        <v>512</v>
      </c>
    </row>
    <row r="37" spans="1:11" x14ac:dyDescent="0.3">
      <c r="A37" t="s">
        <v>346</v>
      </c>
      <c r="B37" t="s">
        <v>348</v>
      </c>
      <c r="C37" t="s">
        <v>470</v>
      </c>
      <c r="D37" t="s">
        <v>218</v>
      </c>
      <c r="E37">
        <v>-21.54</v>
      </c>
      <c r="F37">
        <v>5.66</v>
      </c>
      <c r="G37" t="s">
        <v>513</v>
      </c>
      <c r="H37" s="2">
        <v>2.1326666666666667</v>
      </c>
      <c r="I37" s="2"/>
      <c r="J37" s="2">
        <f t="shared" si="1"/>
        <v>4.7025300000000003</v>
      </c>
      <c r="K37" t="s">
        <v>512</v>
      </c>
    </row>
    <row r="38" spans="1:11" x14ac:dyDescent="0.3">
      <c r="A38" t="s">
        <v>349</v>
      </c>
      <c r="B38" t="s">
        <v>351</v>
      </c>
      <c r="C38" t="s">
        <v>325</v>
      </c>
      <c r="D38" t="s">
        <v>218</v>
      </c>
      <c r="E38">
        <v>-20.48</v>
      </c>
      <c r="F38">
        <v>3.57</v>
      </c>
      <c r="G38" t="s">
        <v>515</v>
      </c>
      <c r="H38" s="2">
        <v>2.3993333333333333</v>
      </c>
      <c r="I38" s="2"/>
      <c r="J38" s="2">
        <f t="shared" si="1"/>
        <v>5.2905300000000004</v>
      </c>
      <c r="K38" t="s">
        <v>512</v>
      </c>
    </row>
    <row r="39" spans="1:11" x14ac:dyDescent="0.3">
      <c r="A39" t="s">
        <v>349</v>
      </c>
      <c r="B39" t="s">
        <v>351</v>
      </c>
      <c r="C39" t="s">
        <v>326</v>
      </c>
      <c r="D39" t="s">
        <v>218</v>
      </c>
      <c r="E39">
        <v>-19.54</v>
      </c>
      <c r="F39">
        <v>3.55</v>
      </c>
      <c r="G39" t="s">
        <v>515</v>
      </c>
      <c r="H39" s="2">
        <v>2.3993333333333333</v>
      </c>
      <c r="I39" s="2"/>
      <c r="J39" s="2">
        <f t="shared" si="1"/>
        <v>5.2905300000000004</v>
      </c>
      <c r="K39" t="s">
        <v>512</v>
      </c>
    </row>
    <row r="40" spans="1:11" x14ac:dyDescent="0.3">
      <c r="A40" t="s">
        <v>349</v>
      </c>
      <c r="B40" t="s">
        <v>351</v>
      </c>
      <c r="C40" t="s">
        <v>327</v>
      </c>
      <c r="D40" t="s">
        <v>218</v>
      </c>
      <c r="E40">
        <v>-20.6</v>
      </c>
      <c r="F40">
        <v>3.57</v>
      </c>
      <c r="G40" t="s">
        <v>515</v>
      </c>
      <c r="H40" s="2">
        <v>2.3993333333333333</v>
      </c>
      <c r="I40" s="2"/>
      <c r="J40" s="2">
        <f t="shared" si="1"/>
        <v>5.2905300000000004</v>
      </c>
      <c r="K40" t="s">
        <v>512</v>
      </c>
    </row>
    <row r="41" spans="1:11" x14ac:dyDescent="0.3">
      <c r="A41" t="s">
        <v>360</v>
      </c>
      <c r="B41" t="s">
        <v>361</v>
      </c>
      <c r="C41" t="s">
        <v>477</v>
      </c>
      <c r="D41" t="s">
        <v>218</v>
      </c>
      <c r="E41">
        <v>-24.21</v>
      </c>
      <c r="F41">
        <v>4.41</v>
      </c>
      <c r="G41" t="s">
        <v>517</v>
      </c>
      <c r="H41" s="2">
        <v>3.15</v>
      </c>
      <c r="I41" s="2"/>
      <c r="J41" s="2">
        <f t="shared" si="1"/>
        <v>6.9457500000000003</v>
      </c>
      <c r="K41" t="s">
        <v>512</v>
      </c>
    </row>
    <row r="42" spans="1:11" x14ac:dyDescent="0.3">
      <c r="A42" t="s">
        <v>360</v>
      </c>
      <c r="B42" t="s">
        <v>361</v>
      </c>
      <c r="C42" t="s">
        <v>478</v>
      </c>
      <c r="D42" t="s">
        <v>218</v>
      </c>
      <c r="E42">
        <v>-24.15</v>
      </c>
      <c r="F42">
        <v>4.8499999999999996</v>
      </c>
      <c r="G42" t="s">
        <v>517</v>
      </c>
      <c r="H42" s="2">
        <v>3.15</v>
      </c>
      <c r="I42" s="2"/>
      <c r="J42" s="2">
        <f t="shared" si="1"/>
        <v>6.9457500000000003</v>
      </c>
      <c r="K42" t="s">
        <v>512</v>
      </c>
    </row>
    <row r="43" spans="1:11" x14ac:dyDescent="0.3">
      <c r="A43" t="s">
        <v>385</v>
      </c>
      <c r="B43" t="s">
        <v>386</v>
      </c>
      <c r="C43" t="s">
        <v>332</v>
      </c>
      <c r="D43" t="s">
        <v>218</v>
      </c>
      <c r="E43">
        <v>-18.91</v>
      </c>
      <c r="F43">
        <v>3.74</v>
      </c>
      <c r="G43" t="s">
        <v>522</v>
      </c>
      <c r="H43" s="2">
        <v>2.5154838709677421</v>
      </c>
      <c r="I43" s="2"/>
      <c r="J43" s="2">
        <f t="shared" si="1"/>
        <v>5.5466419354838719</v>
      </c>
      <c r="K43" t="s">
        <v>512</v>
      </c>
    </row>
    <row r="44" spans="1:11" x14ac:dyDescent="0.3">
      <c r="A44" t="s">
        <v>389</v>
      </c>
      <c r="B44" t="s">
        <v>395</v>
      </c>
      <c r="C44" t="s">
        <v>336</v>
      </c>
      <c r="D44" t="s">
        <v>218</v>
      </c>
      <c r="E44">
        <v>-15.46</v>
      </c>
      <c r="F44">
        <v>3.25</v>
      </c>
      <c r="G44" t="s">
        <v>526</v>
      </c>
      <c r="H44" s="2">
        <v>1.4356249999999999</v>
      </c>
      <c r="I44" s="2"/>
      <c r="J44" s="2">
        <f t="shared" si="1"/>
        <v>3.1655531249999997</v>
      </c>
      <c r="K44" t="s">
        <v>512</v>
      </c>
    </row>
    <row r="45" spans="1:11" x14ac:dyDescent="0.3">
      <c r="A45" t="s">
        <v>389</v>
      </c>
      <c r="B45" t="s">
        <v>396</v>
      </c>
      <c r="C45" t="s">
        <v>334</v>
      </c>
      <c r="D45" t="s">
        <v>218</v>
      </c>
      <c r="E45">
        <v>-20.72</v>
      </c>
      <c r="F45">
        <v>4.42</v>
      </c>
      <c r="G45" t="s">
        <v>527</v>
      </c>
      <c r="H45" s="2">
        <v>1.40625</v>
      </c>
      <c r="I45" s="2"/>
      <c r="J45" s="2">
        <f t="shared" si="1"/>
        <v>3.1007812500000003</v>
      </c>
      <c r="K45" t="s">
        <v>512</v>
      </c>
    </row>
    <row r="46" spans="1:11" x14ac:dyDescent="0.3">
      <c r="A46" t="s">
        <v>399</v>
      </c>
      <c r="B46" t="s">
        <v>400</v>
      </c>
      <c r="C46" t="s">
        <v>238</v>
      </c>
      <c r="D46" t="s">
        <v>218</v>
      </c>
      <c r="E46">
        <v>-21.45</v>
      </c>
      <c r="F46">
        <v>3.63</v>
      </c>
      <c r="G46" t="s">
        <v>530</v>
      </c>
      <c r="H46" s="2">
        <v>1.2</v>
      </c>
      <c r="I46" s="2"/>
      <c r="J46" s="2">
        <f t="shared" si="1"/>
        <v>2.6459999999999999</v>
      </c>
      <c r="K46" t="s">
        <v>512</v>
      </c>
    </row>
    <row r="47" spans="1:11" x14ac:dyDescent="0.3">
      <c r="A47" t="s">
        <v>404</v>
      </c>
      <c r="B47" t="s">
        <v>405</v>
      </c>
      <c r="C47" t="s">
        <v>263</v>
      </c>
      <c r="D47" t="s">
        <v>218</v>
      </c>
      <c r="E47">
        <v>-15.71</v>
      </c>
      <c r="F47">
        <v>3.66</v>
      </c>
      <c r="G47" t="s">
        <v>532</v>
      </c>
      <c r="H47" s="2">
        <v>0.71812500000000001</v>
      </c>
      <c r="I47" s="2"/>
      <c r="J47" s="2">
        <f t="shared" si="1"/>
        <v>1.5834656250000001</v>
      </c>
      <c r="K47" t="s">
        <v>512</v>
      </c>
    </row>
    <row r="48" spans="1:11" x14ac:dyDescent="0.3">
      <c r="A48" t="s">
        <v>416</v>
      </c>
      <c r="B48" t="s">
        <v>427</v>
      </c>
      <c r="C48" t="s">
        <v>333</v>
      </c>
      <c r="D48" t="s">
        <v>218</v>
      </c>
      <c r="E48">
        <v>-20.079999999999998</v>
      </c>
      <c r="F48">
        <v>3.09</v>
      </c>
      <c r="G48" t="s">
        <v>545</v>
      </c>
      <c r="H48" s="2">
        <v>1.5306249999999999</v>
      </c>
      <c r="I48" s="2"/>
      <c r="J48" s="2">
        <f t="shared" si="1"/>
        <v>3.375028125</v>
      </c>
      <c r="K48" t="s">
        <v>512</v>
      </c>
    </row>
    <row r="49" spans="1:11" x14ac:dyDescent="0.3">
      <c r="A49" t="s">
        <v>463</v>
      </c>
      <c r="B49" t="s">
        <v>363</v>
      </c>
      <c r="C49" t="s">
        <v>330</v>
      </c>
      <c r="D49" t="s">
        <v>218</v>
      </c>
      <c r="E49">
        <v>-21.31</v>
      </c>
      <c r="F49">
        <v>2.96</v>
      </c>
      <c r="G49" t="s">
        <v>559</v>
      </c>
      <c r="H49" s="2">
        <v>2.367</v>
      </c>
      <c r="I49" s="2"/>
      <c r="J49" s="2">
        <f t="shared" si="1"/>
        <v>5.2192350000000003</v>
      </c>
      <c r="K49" t="s">
        <v>512</v>
      </c>
    </row>
    <row r="50" spans="1:11" x14ac:dyDescent="0.3">
      <c r="A50" s="28" t="s">
        <v>344</v>
      </c>
      <c r="B50" s="28" t="s">
        <v>345</v>
      </c>
      <c r="C50" s="28" t="s">
        <v>306</v>
      </c>
      <c r="D50" s="28" t="s">
        <v>212</v>
      </c>
      <c r="E50" s="28">
        <v>-21.6</v>
      </c>
      <c r="F50" s="28">
        <v>6.64</v>
      </c>
      <c r="G50" s="28" t="s">
        <v>513</v>
      </c>
      <c r="H50" s="29">
        <v>2.1326666666666667</v>
      </c>
      <c r="I50" s="29"/>
      <c r="J50" s="29">
        <f t="shared" si="1"/>
        <v>4.7025300000000003</v>
      </c>
      <c r="K50" s="28" t="s">
        <v>337</v>
      </c>
    </row>
    <row r="51" spans="1:11" x14ac:dyDescent="0.3">
      <c r="A51" s="28" t="s">
        <v>352</v>
      </c>
      <c r="B51" s="28" t="s">
        <v>353</v>
      </c>
      <c r="C51" s="28" t="s">
        <v>471</v>
      </c>
      <c r="D51" s="28" t="s">
        <v>212</v>
      </c>
      <c r="E51" s="28">
        <v>-18.059999999999999</v>
      </c>
      <c r="F51" s="28">
        <v>9.8800000000000008</v>
      </c>
      <c r="G51" s="28" t="s">
        <v>516</v>
      </c>
      <c r="H51" s="29">
        <v>2.931111111111111</v>
      </c>
      <c r="I51" s="29">
        <v>0.54958333333333331</v>
      </c>
      <c r="J51" s="29">
        <f t="shared" si="1"/>
        <v>6.4630999999999998</v>
      </c>
      <c r="K51" s="28" t="s">
        <v>337</v>
      </c>
    </row>
    <row r="52" spans="1:11" x14ac:dyDescent="0.3">
      <c r="A52" s="28" t="s">
        <v>352</v>
      </c>
      <c r="B52" s="28" t="s">
        <v>354</v>
      </c>
      <c r="C52" s="28" t="s">
        <v>472</v>
      </c>
      <c r="D52" s="28" t="s">
        <v>212</v>
      </c>
      <c r="E52" s="28">
        <v>-18.489999999999998</v>
      </c>
      <c r="F52" s="28">
        <v>9.2799999999999994</v>
      </c>
      <c r="G52" s="28" t="s">
        <v>516</v>
      </c>
      <c r="H52" s="29">
        <v>2.931111111111111</v>
      </c>
      <c r="I52" s="29">
        <v>0.54958333333333331</v>
      </c>
      <c r="J52" s="29">
        <f t="shared" si="1"/>
        <v>6.4630999999999998</v>
      </c>
      <c r="K52" s="28" t="s">
        <v>337</v>
      </c>
    </row>
    <row r="53" spans="1:11" x14ac:dyDescent="0.3">
      <c r="A53" s="28" t="s">
        <v>352</v>
      </c>
      <c r="B53" s="28" t="s">
        <v>355</v>
      </c>
      <c r="C53" s="28" t="s">
        <v>473</v>
      </c>
      <c r="D53" s="28" t="s">
        <v>212</v>
      </c>
      <c r="E53" s="28">
        <v>-18.760000000000002</v>
      </c>
      <c r="F53" s="28">
        <v>6.91</v>
      </c>
      <c r="G53" s="28" t="s">
        <v>516</v>
      </c>
      <c r="H53" s="29">
        <v>2.931111111111111</v>
      </c>
      <c r="I53" s="29">
        <v>0.54958333333333331</v>
      </c>
      <c r="J53" s="29">
        <f t="shared" si="1"/>
        <v>6.4630999999999998</v>
      </c>
      <c r="K53" s="28" t="s">
        <v>337</v>
      </c>
    </row>
    <row r="54" spans="1:11" x14ac:dyDescent="0.3">
      <c r="A54" s="28" t="s">
        <v>356</v>
      </c>
      <c r="B54" s="28" t="s">
        <v>357</v>
      </c>
      <c r="C54" s="28" t="s">
        <v>474</v>
      </c>
      <c r="D54" s="28" t="s">
        <v>212</v>
      </c>
      <c r="E54" s="28">
        <v>-17.420000000000002</v>
      </c>
      <c r="F54" s="28">
        <v>7.2</v>
      </c>
      <c r="G54" s="28" t="s">
        <v>516</v>
      </c>
      <c r="H54" s="29">
        <v>2.931111111111111</v>
      </c>
      <c r="I54" s="29">
        <v>0.54958333333333331</v>
      </c>
      <c r="J54" s="29">
        <f t="shared" si="1"/>
        <v>6.4630999999999998</v>
      </c>
      <c r="K54" s="28" t="s">
        <v>337</v>
      </c>
    </row>
    <row r="55" spans="1:11" x14ac:dyDescent="0.3">
      <c r="A55" s="28" t="s">
        <v>356</v>
      </c>
      <c r="B55" s="28" t="s">
        <v>358</v>
      </c>
      <c r="C55" s="28" t="s">
        <v>475</v>
      </c>
      <c r="D55" s="28" t="s">
        <v>212</v>
      </c>
      <c r="E55" s="28">
        <v>-16.18</v>
      </c>
      <c r="F55" s="28">
        <v>5.03</v>
      </c>
      <c r="G55" s="28" t="s">
        <v>516</v>
      </c>
      <c r="H55" s="29">
        <v>2.931111111111111</v>
      </c>
      <c r="I55" s="29">
        <v>0.54958333333333331</v>
      </c>
      <c r="J55" s="29">
        <f t="shared" si="1"/>
        <v>6.4630999999999998</v>
      </c>
      <c r="K55" s="28" t="s">
        <v>337</v>
      </c>
    </row>
    <row r="56" spans="1:11" x14ac:dyDescent="0.3">
      <c r="A56" s="28" t="s">
        <v>356</v>
      </c>
      <c r="B56" s="28" t="s">
        <v>359</v>
      </c>
      <c r="C56" s="28" t="s">
        <v>476</v>
      </c>
      <c r="D56" s="28" t="s">
        <v>212</v>
      </c>
      <c r="E56" s="28">
        <v>-17.100000000000001</v>
      </c>
      <c r="F56" s="28">
        <v>5.91</v>
      </c>
      <c r="G56" s="28" t="s">
        <v>516</v>
      </c>
      <c r="H56" s="29">
        <v>2.931111111111111</v>
      </c>
      <c r="I56" s="29">
        <v>0.54958333333333331</v>
      </c>
      <c r="J56" s="29">
        <f t="shared" si="1"/>
        <v>6.4630999999999998</v>
      </c>
      <c r="K56" s="28" t="s">
        <v>337</v>
      </c>
    </row>
    <row r="57" spans="1:11" x14ac:dyDescent="0.3">
      <c r="A57" s="28" t="s">
        <v>366</v>
      </c>
      <c r="B57" s="28" t="s">
        <v>367</v>
      </c>
      <c r="C57" s="28" t="s">
        <v>225</v>
      </c>
      <c r="D57" s="28" t="s">
        <v>212</v>
      </c>
      <c r="E57" s="28">
        <v>-19.36</v>
      </c>
      <c r="F57" s="28">
        <v>9.58</v>
      </c>
      <c r="G57" s="28" t="s">
        <v>519</v>
      </c>
      <c r="H57" s="29">
        <v>1.3672727272727272</v>
      </c>
      <c r="I57" s="29">
        <v>0.47</v>
      </c>
      <c r="J57" s="29">
        <f t="shared" si="1"/>
        <v>3.0148363636363635</v>
      </c>
      <c r="K57" s="28" t="s">
        <v>337</v>
      </c>
    </row>
    <row r="58" spans="1:11" x14ac:dyDescent="0.3">
      <c r="A58" s="28" t="s">
        <v>366</v>
      </c>
      <c r="B58" s="28" t="s">
        <v>368</v>
      </c>
      <c r="C58" s="28" t="s">
        <v>479</v>
      </c>
      <c r="D58" s="28" t="s">
        <v>212</v>
      </c>
      <c r="E58" s="28">
        <v>-20.56</v>
      </c>
      <c r="F58" s="28">
        <v>6.25</v>
      </c>
      <c r="G58" s="28" t="s">
        <v>519</v>
      </c>
      <c r="H58" s="29">
        <v>1.3672727272727272</v>
      </c>
      <c r="I58" s="29">
        <v>0.47</v>
      </c>
      <c r="J58" s="29">
        <f t="shared" si="1"/>
        <v>3.0148363636363635</v>
      </c>
      <c r="K58" s="28" t="s">
        <v>337</v>
      </c>
    </row>
    <row r="59" spans="1:11" x14ac:dyDescent="0.3">
      <c r="A59" s="28" t="s">
        <v>366</v>
      </c>
      <c r="B59" s="28" t="s">
        <v>369</v>
      </c>
      <c r="C59" s="28" t="s">
        <v>480</v>
      </c>
      <c r="D59" s="28" t="s">
        <v>212</v>
      </c>
      <c r="E59" s="28">
        <v>-19.190000000000001</v>
      </c>
      <c r="F59" s="28">
        <v>6.95</v>
      </c>
      <c r="G59" s="28" t="s">
        <v>519</v>
      </c>
      <c r="H59" s="29">
        <v>1.3672727272727272</v>
      </c>
      <c r="I59" s="29">
        <v>0.47</v>
      </c>
      <c r="J59" s="29">
        <f t="shared" si="1"/>
        <v>3.0148363636363635</v>
      </c>
      <c r="K59" s="28" t="s">
        <v>337</v>
      </c>
    </row>
    <row r="60" spans="1:11" x14ac:dyDescent="0.3">
      <c r="A60" s="28" t="s">
        <v>366</v>
      </c>
      <c r="B60" s="28" t="s">
        <v>353</v>
      </c>
      <c r="C60" s="28" t="s">
        <v>481</v>
      </c>
      <c r="D60" s="28" t="s">
        <v>212</v>
      </c>
      <c r="E60" s="28">
        <v>-19.16</v>
      </c>
      <c r="F60" s="28">
        <v>7.86</v>
      </c>
      <c r="G60" s="28" t="s">
        <v>519</v>
      </c>
      <c r="H60" s="29">
        <v>1.3672727272727272</v>
      </c>
      <c r="I60" s="29">
        <v>0.47</v>
      </c>
      <c r="J60" s="29">
        <f t="shared" si="1"/>
        <v>3.0148363636363635</v>
      </c>
      <c r="K60" s="28" t="s">
        <v>337</v>
      </c>
    </row>
    <row r="61" spans="1:11" x14ac:dyDescent="0.3">
      <c r="A61" s="28" t="s">
        <v>370</v>
      </c>
      <c r="B61" s="28" t="s">
        <v>371</v>
      </c>
      <c r="C61" s="28" t="s">
        <v>482</v>
      </c>
      <c r="D61" s="28" t="s">
        <v>212</v>
      </c>
      <c r="E61" s="28">
        <v>-21.41</v>
      </c>
      <c r="F61" s="28">
        <v>3.41</v>
      </c>
      <c r="G61" s="28" t="s">
        <v>519</v>
      </c>
      <c r="H61" s="29">
        <v>1.3672727272727272</v>
      </c>
      <c r="I61" s="29">
        <v>0.47</v>
      </c>
      <c r="J61" s="29">
        <f t="shared" si="1"/>
        <v>3.0148363636363635</v>
      </c>
      <c r="K61" s="28" t="s">
        <v>337</v>
      </c>
    </row>
    <row r="62" spans="1:11" x14ac:dyDescent="0.3">
      <c r="A62" s="28" t="s">
        <v>370</v>
      </c>
      <c r="B62" s="28" t="s">
        <v>372</v>
      </c>
      <c r="C62" s="28" t="s">
        <v>483</v>
      </c>
      <c r="D62" s="28" t="s">
        <v>212</v>
      </c>
      <c r="E62" s="28">
        <v>-19.440000000000001</v>
      </c>
      <c r="F62" s="28">
        <v>3.32</v>
      </c>
      <c r="G62" s="28" t="s">
        <v>519</v>
      </c>
      <c r="H62" s="29">
        <v>1.3672727272727272</v>
      </c>
      <c r="I62" s="29">
        <v>0.47</v>
      </c>
      <c r="J62" s="29">
        <f t="shared" si="1"/>
        <v>3.0148363636363635</v>
      </c>
      <c r="K62" s="28" t="s">
        <v>337</v>
      </c>
    </row>
    <row r="63" spans="1:11" x14ac:dyDescent="0.3">
      <c r="A63" s="28" t="s">
        <v>370</v>
      </c>
      <c r="B63" s="28" t="s">
        <v>373</v>
      </c>
      <c r="C63" s="28" t="s">
        <v>484</v>
      </c>
      <c r="D63" s="28" t="s">
        <v>212</v>
      </c>
      <c r="E63" s="28">
        <v>-18.600000000000001</v>
      </c>
      <c r="F63" s="28">
        <v>4.6500000000000004</v>
      </c>
      <c r="G63" s="28" t="s">
        <v>519</v>
      </c>
      <c r="H63" s="29">
        <v>1.3672727272727272</v>
      </c>
      <c r="I63" s="29">
        <v>0.47</v>
      </c>
      <c r="J63" s="29">
        <f t="shared" si="1"/>
        <v>3.0148363636363635</v>
      </c>
      <c r="K63" s="28" t="s">
        <v>337</v>
      </c>
    </row>
    <row r="64" spans="1:11" x14ac:dyDescent="0.3">
      <c r="A64" s="28" t="s">
        <v>370</v>
      </c>
      <c r="B64" s="28" t="s">
        <v>374</v>
      </c>
      <c r="C64" s="28" t="s">
        <v>485</v>
      </c>
      <c r="D64" s="28" t="s">
        <v>212</v>
      </c>
      <c r="E64" s="28">
        <v>-17.02</v>
      </c>
      <c r="F64" s="28">
        <v>4.66</v>
      </c>
      <c r="G64" s="28" t="s">
        <v>519</v>
      </c>
      <c r="H64" s="29">
        <v>1.3672727272727272</v>
      </c>
      <c r="I64" s="29">
        <v>0.47</v>
      </c>
      <c r="J64" s="29">
        <f t="shared" si="1"/>
        <v>3.0148363636363635</v>
      </c>
      <c r="K64" s="28" t="s">
        <v>337</v>
      </c>
    </row>
    <row r="65" spans="1:11" x14ac:dyDescent="0.3">
      <c r="A65" s="28" t="s">
        <v>370</v>
      </c>
      <c r="B65" s="28" t="s">
        <v>375</v>
      </c>
      <c r="C65" s="28" t="s">
        <v>292</v>
      </c>
      <c r="D65" s="28" t="s">
        <v>212</v>
      </c>
      <c r="E65" s="28">
        <v>-21.4</v>
      </c>
      <c r="F65" s="28">
        <v>3.66</v>
      </c>
      <c r="G65" s="28" t="s">
        <v>519</v>
      </c>
      <c r="H65" s="29">
        <v>1.3672727272727272</v>
      </c>
      <c r="I65" s="29">
        <v>0.47</v>
      </c>
      <c r="J65" s="29">
        <f t="shared" si="1"/>
        <v>3.0148363636363635</v>
      </c>
      <c r="K65" s="28" t="s">
        <v>337</v>
      </c>
    </row>
    <row r="66" spans="1:11" x14ac:dyDescent="0.3">
      <c r="A66" s="28" t="s">
        <v>376</v>
      </c>
      <c r="B66" s="28" t="s">
        <v>377</v>
      </c>
      <c r="C66" s="28" t="s">
        <v>241</v>
      </c>
      <c r="D66" s="28" t="s">
        <v>212</v>
      </c>
      <c r="E66" s="28">
        <v>-17.920000000000002</v>
      </c>
      <c r="F66" s="28">
        <v>4.01</v>
      </c>
      <c r="G66" s="28" t="s">
        <v>520</v>
      </c>
      <c r="H66" s="29">
        <v>5.2654545454545456</v>
      </c>
      <c r="I66" s="29">
        <v>1.8099999999999998</v>
      </c>
      <c r="J66" s="29">
        <f t="shared" ref="J66:J97" si="2">H66*2.205</f>
        <v>11.610327272727273</v>
      </c>
      <c r="K66" s="28" t="s">
        <v>337</v>
      </c>
    </row>
    <row r="67" spans="1:11" x14ac:dyDescent="0.3">
      <c r="A67" s="28" t="s">
        <v>378</v>
      </c>
      <c r="B67" s="28" t="s">
        <v>379</v>
      </c>
      <c r="C67" s="28" t="s">
        <v>486</v>
      </c>
      <c r="D67" s="28" t="s">
        <v>212</v>
      </c>
      <c r="E67" s="28">
        <v>-18.07</v>
      </c>
      <c r="F67" s="28">
        <v>3.8</v>
      </c>
      <c r="G67" s="28" t="s">
        <v>521</v>
      </c>
      <c r="H67" s="29">
        <v>1.3936507936507936</v>
      </c>
      <c r="I67" s="29"/>
      <c r="J67" s="29">
        <f t="shared" si="2"/>
        <v>3.073</v>
      </c>
      <c r="K67" s="28" t="s">
        <v>337</v>
      </c>
    </row>
    <row r="68" spans="1:11" x14ac:dyDescent="0.3">
      <c r="A68" s="28" t="s">
        <v>378</v>
      </c>
      <c r="B68" s="28" t="s">
        <v>379</v>
      </c>
      <c r="C68" s="28" t="s">
        <v>487</v>
      </c>
      <c r="D68" s="28" t="s">
        <v>212</v>
      </c>
      <c r="E68" s="28">
        <v>-18.260000000000002</v>
      </c>
      <c r="F68" s="28">
        <v>3.72</v>
      </c>
      <c r="G68" s="28" t="s">
        <v>521</v>
      </c>
      <c r="H68" s="29">
        <v>1.3936507936507936</v>
      </c>
      <c r="I68" s="29"/>
      <c r="J68" s="29">
        <f t="shared" si="2"/>
        <v>3.073</v>
      </c>
      <c r="K68" s="28" t="s">
        <v>337</v>
      </c>
    </row>
    <row r="69" spans="1:11" x14ac:dyDescent="0.3">
      <c r="A69" s="28" t="s">
        <v>380</v>
      </c>
      <c r="B69" s="28" t="s">
        <v>381</v>
      </c>
      <c r="C69" s="28" t="s">
        <v>278</v>
      </c>
      <c r="D69" s="28" t="s">
        <v>212</v>
      </c>
      <c r="E69" s="28">
        <v>-20.34</v>
      </c>
      <c r="F69" s="28">
        <v>4.5</v>
      </c>
      <c r="G69" s="28" t="s">
        <v>522</v>
      </c>
      <c r="H69" s="29">
        <v>2.5154838709677421</v>
      </c>
      <c r="I69" s="29"/>
      <c r="J69" s="29">
        <f t="shared" si="2"/>
        <v>5.5466419354838719</v>
      </c>
      <c r="K69" s="28" t="s">
        <v>337</v>
      </c>
    </row>
    <row r="70" spans="1:11" x14ac:dyDescent="0.3">
      <c r="A70" s="28" t="s">
        <v>380</v>
      </c>
      <c r="B70" s="28" t="s">
        <v>383</v>
      </c>
      <c r="C70" s="28" t="s">
        <v>253</v>
      </c>
      <c r="D70" s="28" t="s">
        <v>212</v>
      </c>
      <c r="E70" s="28">
        <v>-19.170000000000002</v>
      </c>
      <c r="F70" s="28">
        <v>4.33</v>
      </c>
      <c r="G70" s="28" t="s">
        <v>524</v>
      </c>
      <c r="H70" s="29">
        <v>3.9767045454545449</v>
      </c>
      <c r="I70" s="29"/>
      <c r="J70" s="29">
        <f t="shared" si="2"/>
        <v>8.7686335227272725</v>
      </c>
      <c r="K70" s="28" t="s">
        <v>337</v>
      </c>
    </row>
    <row r="71" spans="1:11" x14ac:dyDescent="0.3">
      <c r="A71" s="28" t="s">
        <v>387</v>
      </c>
      <c r="B71" s="28" t="s">
        <v>388</v>
      </c>
      <c r="C71" s="28" t="s">
        <v>296</v>
      </c>
      <c r="D71" s="28" t="s">
        <v>212</v>
      </c>
      <c r="E71" s="28">
        <v>-17.7</v>
      </c>
      <c r="F71" s="28">
        <v>4.38</v>
      </c>
      <c r="G71" s="28" t="s">
        <v>525</v>
      </c>
      <c r="H71" s="29">
        <v>3.3745454545454545</v>
      </c>
      <c r="I71" s="29">
        <v>1.1599999999999999</v>
      </c>
      <c r="J71" s="29">
        <f t="shared" si="2"/>
        <v>7.4408727272727271</v>
      </c>
      <c r="K71" s="28" t="s">
        <v>337</v>
      </c>
    </row>
    <row r="72" spans="1:11" x14ac:dyDescent="0.3">
      <c r="A72" s="28" t="s">
        <v>389</v>
      </c>
      <c r="B72" s="28" t="s">
        <v>390</v>
      </c>
      <c r="C72" s="28" t="s">
        <v>257</v>
      </c>
      <c r="D72" s="28" t="s">
        <v>212</v>
      </c>
      <c r="E72" s="28">
        <v>-15.62</v>
      </c>
      <c r="F72" s="28">
        <v>4.05</v>
      </c>
      <c r="G72" s="28" t="s">
        <v>526</v>
      </c>
      <c r="H72" s="29">
        <v>1.4356249999999999</v>
      </c>
      <c r="I72" s="29"/>
      <c r="J72" s="29">
        <f t="shared" si="2"/>
        <v>3.1655531249999997</v>
      </c>
      <c r="K72" s="28" t="s">
        <v>337</v>
      </c>
    </row>
    <row r="73" spans="1:11" x14ac:dyDescent="0.3">
      <c r="A73" s="28" t="s">
        <v>389</v>
      </c>
      <c r="B73" s="28" t="s">
        <v>392</v>
      </c>
      <c r="C73" s="28" t="s">
        <v>228</v>
      </c>
      <c r="D73" s="28" t="s">
        <v>212</v>
      </c>
      <c r="E73" s="28">
        <v>-21.09</v>
      </c>
      <c r="F73" s="28">
        <v>4.18</v>
      </c>
      <c r="G73" s="28" t="s">
        <v>527</v>
      </c>
      <c r="H73" s="29">
        <v>1.40625</v>
      </c>
      <c r="I73" s="29"/>
      <c r="J73" s="29">
        <f t="shared" si="2"/>
        <v>3.1007812500000003</v>
      </c>
      <c r="K73" s="28" t="s">
        <v>337</v>
      </c>
    </row>
    <row r="74" spans="1:11" x14ac:dyDescent="0.3">
      <c r="A74" s="28" t="s">
        <v>389</v>
      </c>
      <c r="B74" s="28" t="s">
        <v>390</v>
      </c>
      <c r="C74" s="28" t="s">
        <v>269</v>
      </c>
      <c r="D74" s="28" t="s">
        <v>212</v>
      </c>
      <c r="E74" s="28">
        <v>-15.61</v>
      </c>
      <c r="F74" s="28">
        <v>3.99</v>
      </c>
      <c r="G74" s="28" t="s">
        <v>526</v>
      </c>
      <c r="H74" s="29">
        <v>1.4356249999999999</v>
      </c>
      <c r="I74" s="29"/>
      <c r="J74" s="29">
        <f t="shared" si="2"/>
        <v>3.1655531249999997</v>
      </c>
      <c r="K74" s="28" t="s">
        <v>337</v>
      </c>
    </row>
    <row r="75" spans="1:11" x14ac:dyDescent="0.3">
      <c r="A75" s="28" t="s">
        <v>389</v>
      </c>
      <c r="B75" s="28" t="s">
        <v>391</v>
      </c>
      <c r="C75" s="28" t="s">
        <v>258</v>
      </c>
      <c r="D75" s="28" t="s">
        <v>212</v>
      </c>
      <c r="E75" s="28">
        <v>-15.26</v>
      </c>
      <c r="F75" s="28">
        <v>6.56</v>
      </c>
      <c r="G75" s="28" t="s">
        <v>527</v>
      </c>
      <c r="H75" s="29">
        <v>1.40625</v>
      </c>
      <c r="I75" s="29"/>
      <c r="J75" s="29">
        <f t="shared" si="2"/>
        <v>3.1007812500000003</v>
      </c>
      <c r="K75" s="28" t="s">
        <v>337</v>
      </c>
    </row>
    <row r="76" spans="1:11" x14ac:dyDescent="0.3">
      <c r="A76" s="28" t="s">
        <v>397</v>
      </c>
      <c r="B76" s="28" t="s">
        <v>398</v>
      </c>
      <c r="C76" s="28" t="s">
        <v>273</v>
      </c>
      <c r="D76" s="28" t="s">
        <v>212</v>
      </c>
      <c r="E76" s="28">
        <v>-21.42</v>
      </c>
      <c r="F76" s="28">
        <v>6.56</v>
      </c>
      <c r="G76" s="28" t="s">
        <v>529</v>
      </c>
      <c r="H76" s="29">
        <v>2.3050000000000002</v>
      </c>
      <c r="I76" s="29"/>
      <c r="J76" s="29">
        <f t="shared" si="2"/>
        <v>5.0825250000000004</v>
      </c>
      <c r="K76" s="28" t="s">
        <v>337</v>
      </c>
    </row>
    <row r="77" spans="1:11" x14ac:dyDescent="0.3">
      <c r="A77" s="28" t="s">
        <v>399</v>
      </c>
      <c r="B77" s="28" t="s">
        <v>400</v>
      </c>
      <c r="C77" s="28" t="s">
        <v>240</v>
      </c>
      <c r="D77" s="28" t="s">
        <v>212</v>
      </c>
      <c r="E77" s="28">
        <v>-20.87</v>
      </c>
      <c r="F77" s="28">
        <v>3.95</v>
      </c>
      <c r="G77" s="28" t="s">
        <v>530</v>
      </c>
      <c r="H77" s="29">
        <v>1.2</v>
      </c>
      <c r="I77" s="29"/>
      <c r="J77" s="29">
        <f t="shared" si="2"/>
        <v>2.6459999999999999</v>
      </c>
      <c r="K77" s="28" t="s">
        <v>337</v>
      </c>
    </row>
    <row r="78" spans="1:11" x14ac:dyDescent="0.3">
      <c r="A78" s="28" t="s">
        <v>399</v>
      </c>
      <c r="B78" s="28" t="s">
        <v>400</v>
      </c>
      <c r="C78" s="28" t="s">
        <v>237</v>
      </c>
      <c r="D78" s="28" t="s">
        <v>212</v>
      </c>
      <c r="E78" s="28">
        <v>-20.9</v>
      </c>
      <c r="F78" s="28">
        <v>3.67</v>
      </c>
      <c r="G78" s="28" t="s">
        <v>530</v>
      </c>
      <c r="H78" s="29">
        <v>1.2</v>
      </c>
      <c r="I78" s="29"/>
      <c r="J78" s="29">
        <f t="shared" si="2"/>
        <v>2.6459999999999999</v>
      </c>
      <c r="K78" s="28" t="s">
        <v>337</v>
      </c>
    </row>
    <row r="79" spans="1:11" x14ac:dyDescent="0.3">
      <c r="A79" s="28" t="s">
        <v>399</v>
      </c>
      <c r="B79" s="28" t="s">
        <v>400</v>
      </c>
      <c r="C79" s="28" t="s">
        <v>244</v>
      </c>
      <c r="D79" s="28" t="s">
        <v>212</v>
      </c>
      <c r="E79" s="28">
        <v>-21.26</v>
      </c>
      <c r="F79" s="28">
        <v>3.74</v>
      </c>
      <c r="G79" s="28" t="s">
        <v>530</v>
      </c>
      <c r="H79" s="29">
        <v>1.2</v>
      </c>
      <c r="I79" s="29"/>
      <c r="J79" s="29">
        <f t="shared" si="2"/>
        <v>2.6459999999999999</v>
      </c>
      <c r="K79" s="28" t="s">
        <v>337</v>
      </c>
    </row>
    <row r="80" spans="1:11" x14ac:dyDescent="0.3">
      <c r="A80" s="28" t="s">
        <v>401</v>
      </c>
      <c r="B80" s="28" t="s">
        <v>402</v>
      </c>
      <c r="C80" s="28" t="s">
        <v>285</v>
      </c>
      <c r="D80" s="28" t="s">
        <v>212</v>
      </c>
      <c r="E80" s="28">
        <v>-16.100000000000001</v>
      </c>
      <c r="F80" s="28">
        <v>3.88</v>
      </c>
      <c r="G80" s="28" t="s">
        <v>531</v>
      </c>
      <c r="H80" s="29">
        <v>0.65874999999999995</v>
      </c>
      <c r="I80" s="29"/>
      <c r="J80" s="29">
        <f t="shared" si="2"/>
        <v>1.45254375</v>
      </c>
      <c r="K80" s="28" t="s">
        <v>337</v>
      </c>
    </row>
    <row r="81" spans="1:11" x14ac:dyDescent="0.3">
      <c r="A81" s="28" t="s">
        <v>403</v>
      </c>
      <c r="B81" s="28" t="s">
        <v>402</v>
      </c>
      <c r="C81" s="28" t="s">
        <v>262</v>
      </c>
      <c r="D81" s="28" t="s">
        <v>212</v>
      </c>
      <c r="E81" s="28">
        <v>-15.5</v>
      </c>
      <c r="F81" s="28">
        <v>3.24</v>
      </c>
      <c r="G81" s="28" t="s">
        <v>531</v>
      </c>
      <c r="H81" s="29">
        <v>0.65874999999999995</v>
      </c>
      <c r="I81" s="29"/>
      <c r="J81" s="29">
        <f t="shared" si="2"/>
        <v>1.45254375</v>
      </c>
      <c r="K81" s="28" t="s">
        <v>337</v>
      </c>
    </row>
    <row r="82" spans="1:11" x14ac:dyDescent="0.3">
      <c r="A82" s="28" t="s">
        <v>401</v>
      </c>
      <c r="B82" s="28" t="s">
        <v>402</v>
      </c>
      <c r="C82" s="28" t="s">
        <v>251</v>
      </c>
      <c r="D82" s="28" t="s">
        <v>212</v>
      </c>
      <c r="E82" s="28">
        <v>-15.74</v>
      </c>
      <c r="F82" s="28">
        <v>3.76</v>
      </c>
      <c r="G82" s="28" t="s">
        <v>531</v>
      </c>
      <c r="H82" s="29">
        <v>0.65874999999999995</v>
      </c>
      <c r="I82" s="29"/>
      <c r="J82" s="29">
        <f t="shared" si="2"/>
        <v>1.45254375</v>
      </c>
      <c r="K82" s="28" t="s">
        <v>337</v>
      </c>
    </row>
    <row r="83" spans="1:11" x14ac:dyDescent="0.3">
      <c r="A83" s="28" t="s">
        <v>404</v>
      </c>
      <c r="B83" s="28" t="s">
        <v>405</v>
      </c>
      <c r="C83" s="28" t="s">
        <v>267</v>
      </c>
      <c r="D83" s="28" t="s">
        <v>212</v>
      </c>
      <c r="E83" s="28">
        <v>-15.77</v>
      </c>
      <c r="F83" s="28">
        <v>3.34</v>
      </c>
      <c r="G83" s="28" t="s">
        <v>532</v>
      </c>
      <c r="H83" s="29">
        <v>0.71812500000000001</v>
      </c>
      <c r="I83" s="29"/>
      <c r="J83" s="29">
        <f t="shared" si="2"/>
        <v>1.5834656250000001</v>
      </c>
      <c r="K83" s="28" t="s">
        <v>337</v>
      </c>
    </row>
    <row r="84" spans="1:11" x14ac:dyDescent="0.3">
      <c r="A84" s="28" t="s">
        <v>404</v>
      </c>
      <c r="B84" s="28" t="s">
        <v>405</v>
      </c>
      <c r="C84" s="28" t="s">
        <v>280</v>
      </c>
      <c r="D84" s="28" t="s">
        <v>212</v>
      </c>
      <c r="E84" s="28">
        <v>-15.52</v>
      </c>
      <c r="F84" s="28">
        <v>3.81</v>
      </c>
      <c r="G84" s="28" t="s">
        <v>532</v>
      </c>
      <c r="H84" s="29">
        <v>0.71812500000000001</v>
      </c>
      <c r="I84" s="29"/>
      <c r="J84" s="29">
        <f t="shared" si="2"/>
        <v>1.5834656250000001</v>
      </c>
      <c r="K84" s="28" t="s">
        <v>337</v>
      </c>
    </row>
    <row r="85" spans="1:11" x14ac:dyDescent="0.3">
      <c r="A85" s="28" t="s">
        <v>404</v>
      </c>
      <c r="B85" s="28" t="s">
        <v>405</v>
      </c>
      <c r="C85" s="28" t="s">
        <v>239</v>
      </c>
      <c r="D85" s="28" t="s">
        <v>212</v>
      </c>
      <c r="E85" s="28">
        <v>-15.79</v>
      </c>
      <c r="F85" s="28">
        <v>3.47</v>
      </c>
      <c r="G85" s="28" t="s">
        <v>532</v>
      </c>
      <c r="H85" s="29">
        <v>0.71812500000000001</v>
      </c>
      <c r="I85" s="29"/>
      <c r="J85" s="29">
        <f t="shared" si="2"/>
        <v>1.5834656250000001</v>
      </c>
      <c r="K85" s="28" t="s">
        <v>337</v>
      </c>
    </row>
    <row r="86" spans="1:11" x14ac:dyDescent="0.3">
      <c r="A86" s="28" t="s">
        <v>404</v>
      </c>
      <c r="B86" s="28" t="s">
        <v>405</v>
      </c>
      <c r="C86" s="28" t="s">
        <v>324</v>
      </c>
      <c r="D86" s="28" t="s">
        <v>212</v>
      </c>
      <c r="E86" s="28">
        <v>-15.7</v>
      </c>
      <c r="F86" s="28">
        <v>3.53</v>
      </c>
      <c r="G86" s="28" t="s">
        <v>532</v>
      </c>
      <c r="H86" s="29">
        <v>0.71812500000000001</v>
      </c>
      <c r="I86" s="29"/>
      <c r="J86" s="29">
        <f t="shared" si="2"/>
        <v>1.5834656250000001</v>
      </c>
      <c r="K86" s="28" t="s">
        <v>337</v>
      </c>
    </row>
    <row r="87" spans="1:11" x14ac:dyDescent="0.3">
      <c r="A87" s="28" t="s">
        <v>406</v>
      </c>
      <c r="B87" s="28" t="s">
        <v>407</v>
      </c>
      <c r="C87" s="28" t="s">
        <v>283</v>
      </c>
      <c r="D87" s="28" t="s">
        <v>212</v>
      </c>
      <c r="E87" s="28">
        <v>-22.62</v>
      </c>
      <c r="F87" s="28">
        <v>2.82</v>
      </c>
      <c r="G87" s="28" t="s">
        <v>533</v>
      </c>
      <c r="H87" s="29">
        <v>2.6989999999999998</v>
      </c>
      <c r="I87" s="29"/>
      <c r="J87" s="29">
        <f t="shared" si="2"/>
        <v>5.951295</v>
      </c>
      <c r="K87" s="28" t="s">
        <v>337</v>
      </c>
    </row>
    <row r="88" spans="1:11" x14ac:dyDescent="0.3">
      <c r="A88" s="28" t="s">
        <v>406</v>
      </c>
      <c r="B88" s="28" t="s">
        <v>407</v>
      </c>
      <c r="C88" s="28" t="s">
        <v>322</v>
      </c>
      <c r="D88" s="28" t="s">
        <v>212</v>
      </c>
      <c r="E88" s="28">
        <v>-22.69</v>
      </c>
      <c r="F88" s="28">
        <v>2.71</v>
      </c>
      <c r="G88" s="28" t="s">
        <v>533</v>
      </c>
      <c r="H88" s="29">
        <v>2.6989999999999998</v>
      </c>
      <c r="I88" s="29"/>
      <c r="J88" s="29">
        <f t="shared" si="2"/>
        <v>5.951295</v>
      </c>
      <c r="K88" s="28" t="s">
        <v>337</v>
      </c>
    </row>
    <row r="89" spans="1:11" x14ac:dyDescent="0.3">
      <c r="A89" s="28" t="s">
        <v>406</v>
      </c>
      <c r="B89" s="28" t="s">
        <v>407</v>
      </c>
      <c r="C89" s="28" t="s">
        <v>246</v>
      </c>
      <c r="D89" s="28" t="s">
        <v>212</v>
      </c>
      <c r="E89" s="28">
        <v>-22.8</v>
      </c>
      <c r="F89" s="28">
        <v>2.74</v>
      </c>
      <c r="G89" s="28" t="s">
        <v>533</v>
      </c>
      <c r="H89" s="29">
        <v>2.6989999999999998</v>
      </c>
      <c r="I89" s="29"/>
      <c r="J89" s="29">
        <f t="shared" si="2"/>
        <v>5.951295</v>
      </c>
      <c r="K89" s="28" t="s">
        <v>337</v>
      </c>
    </row>
    <row r="90" spans="1:11" x14ac:dyDescent="0.3">
      <c r="A90" s="28" t="s">
        <v>408</v>
      </c>
      <c r="B90" s="28" t="s">
        <v>409</v>
      </c>
      <c r="C90" s="28" t="s">
        <v>490</v>
      </c>
      <c r="D90" s="28" t="s">
        <v>212</v>
      </c>
      <c r="E90" s="28">
        <v>-19.170000000000002</v>
      </c>
      <c r="F90" s="28">
        <v>4.33</v>
      </c>
      <c r="G90" s="28" t="s">
        <v>534</v>
      </c>
      <c r="H90" s="29">
        <v>1.5181249999999999</v>
      </c>
      <c r="I90" s="29"/>
      <c r="J90" s="29">
        <f t="shared" si="2"/>
        <v>3.3474656249999999</v>
      </c>
      <c r="K90" s="28" t="s">
        <v>337</v>
      </c>
    </row>
    <row r="91" spans="1:11" x14ac:dyDescent="0.3">
      <c r="A91" s="28" t="s">
        <v>408</v>
      </c>
      <c r="B91" s="28" t="s">
        <v>409</v>
      </c>
      <c r="C91" s="28" t="s">
        <v>491</v>
      </c>
      <c r="D91" s="28" t="s">
        <v>212</v>
      </c>
      <c r="E91" s="28">
        <v>-19.989999999999998</v>
      </c>
      <c r="F91" s="28">
        <v>4</v>
      </c>
      <c r="G91" s="28" t="s">
        <v>534</v>
      </c>
      <c r="H91" s="29">
        <v>1.5181249999999999</v>
      </c>
      <c r="I91" s="29"/>
      <c r="J91" s="29">
        <f t="shared" si="2"/>
        <v>3.3474656249999999</v>
      </c>
      <c r="K91" s="28" t="s">
        <v>337</v>
      </c>
    </row>
    <row r="92" spans="1:11" x14ac:dyDescent="0.3">
      <c r="A92" s="28" t="s">
        <v>410</v>
      </c>
      <c r="B92" s="28" t="s">
        <v>411</v>
      </c>
      <c r="C92" s="28" t="s">
        <v>264</v>
      </c>
      <c r="D92" s="28" t="s">
        <v>212</v>
      </c>
      <c r="E92" s="28">
        <v>-19.73</v>
      </c>
      <c r="F92" s="28">
        <v>4.79</v>
      </c>
      <c r="G92" s="28" t="s">
        <v>534</v>
      </c>
      <c r="H92" s="29">
        <v>1.5181249999999999</v>
      </c>
      <c r="I92" s="29"/>
      <c r="J92" s="29">
        <f t="shared" si="2"/>
        <v>3.3474656249999999</v>
      </c>
      <c r="K92" s="28" t="s">
        <v>337</v>
      </c>
    </row>
    <row r="93" spans="1:11" x14ac:dyDescent="0.3">
      <c r="A93" s="28" t="s">
        <v>414</v>
      </c>
      <c r="B93" s="28" t="s">
        <v>415</v>
      </c>
      <c r="C93" s="28" t="s">
        <v>492</v>
      </c>
      <c r="D93" s="28" t="s">
        <v>212</v>
      </c>
      <c r="E93" s="28">
        <v>-18.73</v>
      </c>
      <c r="F93" s="28">
        <v>3.03</v>
      </c>
      <c r="G93" s="28" t="s">
        <v>536</v>
      </c>
      <c r="H93" s="29">
        <v>3.4536363636363636</v>
      </c>
      <c r="I93" s="29"/>
      <c r="J93" s="29">
        <f t="shared" si="2"/>
        <v>7.6152681818181822</v>
      </c>
      <c r="K93" s="28" t="s">
        <v>337</v>
      </c>
    </row>
    <row r="94" spans="1:11" x14ac:dyDescent="0.3">
      <c r="A94" s="28" t="s">
        <v>414</v>
      </c>
      <c r="B94" s="28" t="s">
        <v>415</v>
      </c>
      <c r="C94" s="28" t="s">
        <v>493</v>
      </c>
      <c r="D94" s="28" t="s">
        <v>212</v>
      </c>
      <c r="E94" s="28">
        <v>-18.29</v>
      </c>
      <c r="F94" s="28">
        <v>3.06</v>
      </c>
      <c r="G94" s="28" t="s">
        <v>536</v>
      </c>
      <c r="H94" s="29">
        <v>3.4536363636363636</v>
      </c>
      <c r="I94" s="29"/>
      <c r="J94" s="29">
        <f t="shared" si="2"/>
        <v>7.6152681818181822</v>
      </c>
      <c r="K94" s="28" t="s">
        <v>337</v>
      </c>
    </row>
    <row r="95" spans="1:11" x14ac:dyDescent="0.3">
      <c r="A95" s="28" t="s">
        <v>416</v>
      </c>
      <c r="B95" s="28" t="s">
        <v>419</v>
      </c>
      <c r="C95" s="28" t="s">
        <v>232</v>
      </c>
      <c r="D95" s="28" t="s">
        <v>212</v>
      </c>
      <c r="E95" s="28">
        <v>-18.73</v>
      </c>
      <c r="F95" s="28">
        <v>3.03</v>
      </c>
      <c r="G95" s="28" t="s">
        <v>539</v>
      </c>
      <c r="H95" s="29">
        <v>1.4368749999999999</v>
      </c>
      <c r="I95" s="29"/>
      <c r="J95" s="29">
        <f t="shared" si="2"/>
        <v>3.1683093749999998</v>
      </c>
      <c r="K95" s="28" t="s">
        <v>337</v>
      </c>
    </row>
    <row r="96" spans="1:11" x14ac:dyDescent="0.3">
      <c r="A96" s="28" t="s">
        <v>416</v>
      </c>
      <c r="B96" s="28" t="s">
        <v>417</v>
      </c>
      <c r="C96" s="28" t="s">
        <v>279</v>
      </c>
      <c r="D96" s="28" t="s">
        <v>212</v>
      </c>
      <c r="E96" s="28">
        <v>-18.93</v>
      </c>
      <c r="F96" s="28">
        <v>3.61</v>
      </c>
      <c r="G96" s="28" t="s">
        <v>537</v>
      </c>
      <c r="H96" s="29">
        <v>0.74937500000000001</v>
      </c>
      <c r="I96" s="29"/>
      <c r="J96" s="29">
        <f t="shared" si="2"/>
        <v>1.652371875</v>
      </c>
      <c r="K96" s="28" t="s">
        <v>337</v>
      </c>
    </row>
    <row r="97" spans="1:11" x14ac:dyDescent="0.3">
      <c r="A97" s="28" t="s">
        <v>416</v>
      </c>
      <c r="B97" s="28" t="s">
        <v>417</v>
      </c>
      <c r="C97" s="28" t="s">
        <v>309</v>
      </c>
      <c r="D97" s="28" t="s">
        <v>212</v>
      </c>
      <c r="E97" s="28">
        <v>-18.829999999999998</v>
      </c>
      <c r="F97" s="28">
        <v>4</v>
      </c>
      <c r="G97" s="28" t="s">
        <v>537</v>
      </c>
      <c r="H97" s="29">
        <v>0.74937500000000001</v>
      </c>
      <c r="I97" s="29"/>
      <c r="J97" s="29">
        <f t="shared" si="2"/>
        <v>1.652371875</v>
      </c>
      <c r="K97" s="28" t="s">
        <v>337</v>
      </c>
    </row>
    <row r="98" spans="1:11" x14ac:dyDescent="0.3">
      <c r="A98" s="28" t="s">
        <v>416</v>
      </c>
      <c r="B98" s="28" t="s">
        <v>423</v>
      </c>
      <c r="C98" s="28" t="s">
        <v>245</v>
      </c>
      <c r="D98" s="28" t="s">
        <v>212</v>
      </c>
      <c r="E98" s="28">
        <v>-18.34</v>
      </c>
      <c r="F98" s="28">
        <v>4.6900000000000004</v>
      </c>
      <c r="G98" s="28" t="s">
        <v>539</v>
      </c>
      <c r="H98" s="29">
        <v>1.4368749999999999</v>
      </c>
      <c r="I98" s="29"/>
      <c r="J98" s="29">
        <f t="shared" ref="J98:J127" si="3">H98*2.205</f>
        <v>3.1683093749999998</v>
      </c>
      <c r="K98" s="28" t="s">
        <v>337</v>
      </c>
    </row>
    <row r="99" spans="1:11" x14ac:dyDescent="0.3">
      <c r="A99" s="28" t="s">
        <v>416</v>
      </c>
      <c r="B99" s="28" t="s">
        <v>424</v>
      </c>
      <c r="C99" s="28" t="s">
        <v>281</v>
      </c>
      <c r="D99" s="28" t="s">
        <v>212</v>
      </c>
      <c r="E99" s="28">
        <v>-21.03</v>
      </c>
      <c r="F99" s="28">
        <v>4.22</v>
      </c>
      <c r="G99" s="28" t="s">
        <v>542</v>
      </c>
      <c r="H99" s="29">
        <v>2.6199999999999997</v>
      </c>
      <c r="I99" s="29"/>
      <c r="J99" s="29">
        <f t="shared" si="3"/>
        <v>5.777099999999999</v>
      </c>
      <c r="K99" s="28" t="s">
        <v>337</v>
      </c>
    </row>
    <row r="100" spans="1:11" x14ac:dyDescent="0.3">
      <c r="A100" s="28" t="s">
        <v>416</v>
      </c>
      <c r="B100" s="28" t="s">
        <v>417</v>
      </c>
      <c r="C100" s="28" t="s">
        <v>255</v>
      </c>
      <c r="D100" s="28" t="s">
        <v>212</v>
      </c>
      <c r="E100" s="28">
        <v>-18.399999999999999</v>
      </c>
      <c r="F100" s="28">
        <v>4.0999999999999996</v>
      </c>
      <c r="G100" s="28" t="s">
        <v>537</v>
      </c>
      <c r="H100" s="29">
        <v>0.74937500000000001</v>
      </c>
      <c r="I100" s="29"/>
      <c r="J100" s="29">
        <f t="shared" si="3"/>
        <v>1.652371875</v>
      </c>
      <c r="K100" s="28" t="s">
        <v>337</v>
      </c>
    </row>
    <row r="101" spans="1:11" x14ac:dyDescent="0.3">
      <c r="A101" s="28" t="s">
        <v>416</v>
      </c>
      <c r="B101" s="28" t="s">
        <v>417</v>
      </c>
      <c r="C101" s="28" t="s">
        <v>297</v>
      </c>
      <c r="D101" s="28" t="s">
        <v>212</v>
      </c>
      <c r="E101" s="28">
        <v>-17.72</v>
      </c>
      <c r="F101" s="28">
        <v>4.3099999999999996</v>
      </c>
      <c r="G101" s="28" t="s">
        <v>537</v>
      </c>
      <c r="H101" s="29">
        <v>0.74937500000000001</v>
      </c>
      <c r="I101" s="29"/>
      <c r="J101" s="29">
        <f t="shared" si="3"/>
        <v>1.652371875</v>
      </c>
      <c r="K101" s="28" t="s">
        <v>337</v>
      </c>
    </row>
    <row r="102" spans="1:11" x14ac:dyDescent="0.3">
      <c r="A102" s="28" t="s">
        <v>416</v>
      </c>
      <c r="B102" s="28" t="s">
        <v>426</v>
      </c>
      <c r="C102" s="28" t="s">
        <v>224</v>
      </c>
      <c r="D102" s="28" t="s">
        <v>212</v>
      </c>
      <c r="E102" s="28">
        <v>-17.079999999999998</v>
      </c>
      <c r="F102" s="28">
        <v>4.1900000000000004</v>
      </c>
      <c r="G102" s="28" t="s">
        <v>544</v>
      </c>
      <c r="H102" s="29">
        <v>0.99846153846153851</v>
      </c>
      <c r="I102" s="29"/>
      <c r="J102" s="29">
        <f t="shared" si="3"/>
        <v>2.2016076923076926</v>
      </c>
      <c r="K102" s="28" t="s">
        <v>337</v>
      </c>
    </row>
    <row r="103" spans="1:11" x14ac:dyDescent="0.3">
      <c r="A103" s="28" t="s">
        <v>416</v>
      </c>
      <c r="B103" s="28" t="s">
        <v>424</v>
      </c>
      <c r="C103" s="28" t="s">
        <v>271</v>
      </c>
      <c r="D103" s="28" t="s">
        <v>212</v>
      </c>
      <c r="E103" s="28">
        <v>-20.76</v>
      </c>
      <c r="F103" s="28">
        <v>4.2699999999999996</v>
      </c>
      <c r="G103" s="28" t="s">
        <v>542</v>
      </c>
      <c r="H103" s="29">
        <v>2.6199999999999997</v>
      </c>
      <c r="I103" s="29"/>
      <c r="J103" s="29">
        <f t="shared" si="3"/>
        <v>5.777099999999999</v>
      </c>
      <c r="K103" s="28" t="s">
        <v>337</v>
      </c>
    </row>
    <row r="104" spans="1:11" x14ac:dyDescent="0.3">
      <c r="A104" s="28" t="s">
        <v>428</v>
      </c>
      <c r="B104" s="28" t="s">
        <v>417</v>
      </c>
      <c r="C104" s="28" t="s">
        <v>291</v>
      </c>
      <c r="D104" s="28" t="s">
        <v>212</v>
      </c>
      <c r="E104" s="28">
        <v>-18.63</v>
      </c>
      <c r="F104" s="28">
        <v>4.21</v>
      </c>
      <c r="G104" s="28" t="s">
        <v>537</v>
      </c>
      <c r="H104" s="29">
        <v>0.74937500000000001</v>
      </c>
      <c r="I104" s="29"/>
      <c r="J104" s="29">
        <f t="shared" si="3"/>
        <v>1.652371875</v>
      </c>
      <c r="K104" s="28" t="s">
        <v>337</v>
      </c>
    </row>
    <row r="105" spans="1:11" x14ac:dyDescent="0.3">
      <c r="A105" s="28" t="s">
        <v>429</v>
      </c>
      <c r="B105" s="28" t="s">
        <v>430</v>
      </c>
      <c r="C105" s="28" t="s">
        <v>494</v>
      </c>
      <c r="D105" s="28" t="s">
        <v>212</v>
      </c>
      <c r="E105" s="28">
        <v>-20.78</v>
      </c>
      <c r="F105" s="28">
        <v>2.65</v>
      </c>
      <c r="G105" s="28" t="s">
        <v>546</v>
      </c>
      <c r="H105" s="29">
        <v>4.7555555555555555</v>
      </c>
      <c r="I105" s="29">
        <v>0.89166666666666661</v>
      </c>
      <c r="J105" s="29">
        <f t="shared" si="3"/>
        <v>10.486000000000001</v>
      </c>
      <c r="K105" s="28" t="s">
        <v>562</v>
      </c>
    </row>
    <row r="106" spans="1:11" x14ac:dyDescent="0.3">
      <c r="A106" s="28" t="s">
        <v>431</v>
      </c>
      <c r="B106" s="28" t="s">
        <v>432</v>
      </c>
      <c r="C106" s="28" t="s">
        <v>495</v>
      </c>
      <c r="D106" s="28" t="s">
        <v>212</v>
      </c>
      <c r="E106" s="28">
        <v>-21.36</v>
      </c>
      <c r="F106" s="28">
        <v>3.65</v>
      </c>
      <c r="G106" s="28" t="s">
        <v>547</v>
      </c>
      <c r="H106" s="29">
        <v>4.7555555555555555</v>
      </c>
      <c r="I106" s="29">
        <v>0.89166666666666661</v>
      </c>
      <c r="J106" s="29">
        <f t="shared" si="3"/>
        <v>10.486000000000001</v>
      </c>
      <c r="K106" s="28" t="s">
        <v>337</v>
      </c>
    </row>
    <row r="107" spans="1:11" x14ac:dyDescent="0.3">
      <c r="A107" s="28" t="s">
        <v>431</v>
      </c>
      <c r="B107" s="28" t="s">
        <v>433</v>
      </c>
      <c r="C107" s="28" t="s">
        <v>496</v>
      </c>
      <c r="D107" s="28" t="s">
        <v>212</v>
      </c>
      <c r="E107" s="28">
        <v>-21.45</v>
      </c>
      <c r="F107" s="28">
        <v>3.94</v>
      </c>
      <c r="G107" s="28" t="s">
        <v>547</v>
      </c>
      <c r="H107" s="29">
        <v>4.7555555555555555</v>
      </c>
      <c r="I107" s="29">
        <v>0.89166666666666661</v>
      </c>
      <c r="J107" s="29">
        <f t="shared" si="3"/>
        <v>10.486000000000001</v>
      </c>
      <c r="K107" s="28" t="s">
        <v>562</v>
      </c>
    </row>
    <row r="108" spans="1:11" x14ac:dyDescent="0.3">
      <c r="A108" s="28" t="s">
        <v>434</v>
      </c>
      <c r="B108" s="28" t="s">
        <v>435</v>
      </c>
      <c r="C108" s="28" t="s">
        <v>497</v>
      </c>
      <c r="D108" s="28" t="s">
        <v>212</v>
      </c>
      <c r="E108" s="28">
        <v>-20.14</v>
      </c>
      <c r="F108" s="28">
        <v>3.78</v>
      </c>
      <c r="G108" s="28" t="s">
        <v>548</v>
      </c>
      <c r="H108" s="29">
        <v>3.7396103896103896</v>
      </c>
      <c r="I108" s="29"/>
      <c r="J108" s="29">
        <f t="shared" si="3"/>
        <v>8.2458409090909086</v>
      </c>
      <c r="K108" s="28" t="s">
        <v>337</v>
      </c>
    </row>
    <row r="109" spans="1:11" x14ac:dyDescent="0.3">
      <c r="A109" s="28" t="s">
        <v>434</v>
      </c>
      <c r="B109" s="28" t="s">
        <v>435</v>
      </c>
      <c r="C109" s="28" t="s">
        <v>498</v>
      </c>
      <c r="D109" s="28" t="s">
        <v>212</v>
      </c>
      <c r="E109" s="28">
        <v>-20.41</v>
      </c>
      <c r="F109" s="28">
        <v>3.52</v>
      </c>
      <c r="G109" s="28" t="s">
        <v>548</v>
      </c>
      <c r="H109" s="29">
        <v>3.7396103896103896</v>
      </c>
      <c r="I109" s="29"/>
      <c r="J109" s="29">
        <f t="shared" si="3"/>
        <v>8.2458409090909086</v>
      </c>
      <c r="K109" s="28" t="s">
        <v>337</v>
      </c>
    </row>
    <row r="110" spans="1:11" x14ac:dyDescent="0.3">
      <c r="A110" s="28" t="s">
        <v>434</v>
      </c>
      <c r="B110" s="28" t="s">
        <v>436</v>
      </c>
      <c r="C110" s="28" t="s">
        <v>261</v>
      </c>
      <c r="D110" s="28" t="s">
        <v>212</v>
      </c>
      <c r="E110" s="28">
        <v>-21.12</v>
      </c>
      <c r="F110" s="28">
        <v>3.72</v>
      </c>
      <c r="G110" s="28" t="s">
        <v>549</v>
      </c>
      <c r="H110" s="29">
        <v>4.241428571428572</v>
      </c>
      <c r="I110" s="29"/>
      <c r="J110" s="29">
        <f t="shared" si="3"/>
        <v>9.3523500000000013</v>
      </c>
      <c r="K110" s="28" t="s">
        <v>337</v>
      </c>
    </row>
    <row r="111" spans="1:11" x14ac:dyDescent="0.3">
      <c r="A111" s="28" t="s">
        <v>437</v>
      </c>
      <c r="B111" s="28" t="s">
        <v>438</v>
      </c>
      <c r="C111" s="28" t="s">
        <v>499</v>
      </c>
      <c r="D111" s="28" t="s">
        <v>212</v>
      </c>
      <c r="E111" s="28">
        <v>-18.34</v>
      </c>
      <c r="F111" s="28">
        <v>6.3</v>
      </c>
      <c r="G111" s="28" t="s">
        <v>550</v>
      </c>
      <c r="H111" s="29">
        <v>2.178205128205128</v>
      </c>
      <c r="I111" s="29">
        <v>0.35395833333333332</v>
      </c>
      <c r="J111" s="29">
        <f t="shared" si="3"/>
        <v>4.802942307692307</v>
      </c>
      <c r="K111" s="28" t="s">
        <v>337</v>
      </c>
    </row>
    <row r="112" spans="1:11" x14ac:dyDescent="0.3">
      <c r="A112" s="28" t="s">
        <v>439</v>
      </c>
      <c r="B112" s="28" t="s">
        <v>440</v>
      </c>
      <c r="C112" s="28" t="s">
        <v>500</v>
      </c>
      <c r="D112" s="28" t="s">
        <v>212</v>
      </c>
      <c r="E112" s="28">
        <v>-17.38</v>
      </c>
      <c r="F112" s="28">
        <v>4.28</v>
      </c>
      <c r="G112" s="28" t="s">
        <v>550</v>
      </c>
      <c r="H112" s="29">
        <v>2.178205128205128</v>
      </c>
      <c r="I112" s="29">
        <v>0.35395833333333332</v>
      </c>
      <c r="J112" s="29">
        <f t="shared" si="3"/>
        <v>4.802942307692307</v>
      </c>
      <c r="K112" s="28" t="s">
        <v>337</v>
      </c>
    </row>
    <row r="113" spans="1:11" x14ac:dyDescent="0.3">
      <c r="A113" s="28" t="s">
        <v>441</v>
      </c>
      <c r="B113" s="28" t="s">
        <v>223</v>
      </c>
      <c r="C113" s="28" t="s">
        <v>274</v>
      </c>
      <c r="D113" s="28" t="s">
        <v>212</v>
      </c>
      <c r="E113" s="28">
        <v>-22.13</v>
      </c>
      <c r="F113" s="28">
        <v>4.76</v>
      </c>
      <c r="G113" s="28" t="s">
        <v>551</v>
      </c>
      <c r="H113" s="29">
        <v>2.7741666666666664</v>
      </c>
      <c r="I113" s="29"/>
      <c r="J113" s="29">
        <f t="shared" si="3"/>
        <v>6.1170374999999995</v>
      </c>
      <c r="K113" s="28" t="s">
        <v>337</v>
      </c>
    </row>
    <row r="114" spans="1:11" x14ac:dyDescent="0.3">
      <c r="A114" s="28" t="s">
        <v>441</v>
      </c>
      <c r="B114" s="28" t="s">
        <v>223</v>
      </c>
      <c r="C114" s="28" t="s">
        <v>282</v>
      </c>
      <c r="D114" s="28" t="s">
        <v>212</v>
      </c>
      <c r="E114" s="28">
        <v>-22.61</v>
      </c>
      <c r="F114" s="28">
        <v>4.6399999999999997</v>
      </c>
      <c r="G114" s="28" t="s">
        <v>551</v>
      </c>
      <c r="H114" s="29">
        <v>2.7741666666666664</v>
      </c>
      <c r="I114" s="29"/>
      <c r="J114" s="29">
        <f t="shared" si="3"/>
        <v>6.1170374999999995</v>
      </c>
      <c r="K114" s="28" t="s">
        <v>337</v>
      </c>
    </row>
    <row r="115" spans="1:11" x14ac:dyDescent="0.3">
      <c r="A115" s="28" t="s">
        <v>442</v>
      </c>
      <c r="B115" s="28" t="s">
        <v>444</v>
      </c>
      <c r="C115" s="28" t="s">
        <v>230</v>
      </c>
      <c r="D115" s="28" t="s">
        <v>212</v>
      </c>
      <c r="E115" s="28">
        <v>-22.44</v>
      </c>
      <c r="F115" s="28">
        <v>3.12</v>
      </c>
      <c r="G115" s="28" t="s">
        <v>552</v>
      </c>
      <c r="H115" s="29">
        <v>2.0659999999999998</v>
      </c>
      <c r="I115" s="29"/>
      <c r="J115" s="29">
        <f t="shared" si="3"/>
        <v>4.5555300000000001</v>
      </c>
      <c r="K115" s="28" t="s">
        <v>337</v>
      </c>
    </row>
    <row r="116" spans="1:11" x14ac:dyDescent="0.3">
      <c r="A116" s="28" t="s">
        <v>445</v>
      </c>
      <c r="B116" s="28" t="s">
        <v>444</v>
      </c>
      <c r="C116" s="28" t="s">
        <v>303</v>
      </c>
      <c r="D116" s="28" t="s">
        <v>212</v>
      </c>
      <c r="E116" s="28">
        <v>-21.21</v>
      </c>
      <c r="F116" s="28">
        <v>3.09</v>
      </c>
      <c r="G116" s="28" t="s">
        <v>552</v>
      </c>
      <c r="H116" s="29">
        <v>2.0659999999999998</v>
      </c>
      <c r="I116" s="29"/>
      <c r="J116" s="29">
        <f t="shared" si="3"/>
        <v>4.5555300000000001</v>
      </c>
      <c r="K116" s="28" t="s">
        <v>337</v>
      </c>
    </row>
    <row r="117" spans="1:11" x14ac:dyDescent="0.3">
      <c r="A117" s="28" t="s">
        <v>448</v>
      </c>
      <c r="B117" s="28" t="s">
        <v>449</v>
      </c>
      <c r="C117" s="28" t="s">
        <v>503</v>
      </c>
      <c r="D117" s="28" t="s">
        <v>212</v>
      </c>
      <c r="E117" s="28">
        <v>-21.49</v>
      </c>
      <c r="F117" s="28">
        <v>6.23</v>
      </c>
      <c r="G117" s="28" t="s">
        <v>554</v>
      </c>
      <c r="H117" s="29">
        <v>4.7115384615384617</v>
      </c>
      <c r="I117" s="29">
        <v>2.0416666666666665</v>
      </c>
      <c r="J117" s="29">
        <f t="shared" si="3"/>
        <v>10.388942307692309</v>
      </c>
      <c r="K117" s="28" t="s">
        <v>337</v>
      </c>
    </row>
    <row r="118" spans="1:11" x14ac:dyDescent="0.3">
      <c r="A118" s="28" t="s">
        <v>450</v>
      </c>
      <c r="B118" s="28" t="s">
        <v>451</v>
      </c>
      <c r="C118" s="28" t="s">
        <v>504</v>
      </c>
      <c r="D118" s="28" t="s">
        <v>212</v>
      </c>
      <c r="E118" s="28">
        <v>-17.64</v>
      </c>
      <c r="F118" s="28">
        <v>17.21</v>
      </c>
      <c r="G118" s="28" t="s">
        <v>554</v>
      </c>
      <c r="H118" s="29">
        <v>4.7115384615384617</v>
      </c>
      <c r="I118" s="29">
        <v>2.0416666666666665</v>
      </c>
      <c r="J118" s="29">
        <f t="shared" si="3"/>
        <v>10.388942307692309</v>
      </c>
      <c r="K118" s="28" t="s">
        <v>337</v>
      </c>
    </row>
    <row r="119" spans="1:11" x14ac:dyDescent="0.3">
      <c r="A119" s="28" t="s">
        <v>452</v>
      </c>
      <c r="B119" s="28" t="s">
        <v>453</v>
      </c>
      <c r="C119" s="28" t="s">
        <v>314</v>
      </c>
      <c r="D119" s="28" t="s">
        <v>212</v>
      </c>
      <c r="E119" s="28">
        <v>-22.27</v>
      </c>
      <c r="F119" s="28">
        <v>10.01</v>
      </c>
      <c r="G119" s="28" t="s">
        <v>555</v>
      </c>
      <c r="H119" s="29">
        <v>2.5566666666666666</v>
      </c>
      <c r="I119" s="29"/>
      <c r="J119" s="29">
        <f t="shared" si="3"/>
        <v>5.6374500000000003</v>
      </c>
      <c r="K119" s="28" t="s">
        <v>337</v>
      </c>
    </row>
    <row r="120" spans="1:11" x14ac:dyDescent="0.3">
      <c r="A120" s="28" t="s">
        <v>452</v>
      </c>
      <c r="B120" s="28" t="s">
        <v>454</v>
      </c>
      <c r="C120" s="28" t="s">
        <v>270</v>
      </c>
      <c r="D120" s="28" t="s">
        <v>212</v>
      </c>
      <c r="E120" s="28">
        <v>-20.22</v>
      </c>
      <c r="F120" s="28">
        <v>7.64</v>
      </c>
      <c r="G120" s="28" t="s">
        <v>556</v>
      </c>
      <c r="H120" s="29">
        <v>3.5272727272727269</v>
      </c>
      <c r="I120" s="29"/>
      <c r="J120" s="29">
        <f t="shared" si="3"/>
        <v>7.777636363636363</v>
      </c>
      <c r="K120" s="28" t="s">
        <v>337</v>
      </c>
    </row>
    <row r="121" spans="1:11" x14ac:dyDescent="0.3">
      <c r="A121" s="28" t="s">
        <v>456</v>
      </c>
      <c r="B121" s="28" t="s">
        <v>457</v>
      </c>
      <c r="C121" s="28" t="s">
        <v>315</v>
      </c>
      <c r="D121" s="28" t="s">
        <v>212</v>
      </c>
      <c r="E121" s="28">
        <v>-17.079999999999998</v>
      </c>
      <c r="F121" s="28">
        <v>5.05</v>
      </c>
      <c r="G121" s="28" t="s">
        <v>557</v>
      </c>
      <c r="H121" s="29">
        <v>4.8472727272727276</v>
      </c>
      <c r="I121" s="29">
        <v>1.66625</v>
      </c>
      <c r="J121" s="29">
        <f t="shared" si="3"/>
        <v>10.688236363636365</v>
      </c>
      <c r="K121" s="28" t="s">
        <v>337</v>
      </c>
    </row>
    <row r="122" spans="1:11" x14ac:dyDescent="0.3">
      <c r="A122" s="28" t="s">
        <v>458</v>
      </c>
      <c r="B122" s="28" t="s">
        <v>459</v>
      </c>
      <c r="C122" s="28" t="s">
        <v>505</v>
      </c>
      <c r="D122" s="28" t="s">
        <v>212</v>
      </c>
      <c r="E122" s="28">
        <v>-19.45</v>
      </c>
      <c r="F122" s="28">
        <v>4.3499999999999996</v>
      </c>
      <c r="G122" s="28" t="s">
        <v>558</v>
      </c>
      <c r="H122" s="29">
        <v>2.1688888888888886</v>
      </c>
      <c r="I122" s="29">
        <v>0.40666666666666668</v>
      </c>
      <c r="J122" s="29">
        <f t="shared" si="3"/>
        <v>4.7824</v>
      </c>
      <c r="K122" s="28" t="s">
        <v>337</v>
      </c>
    </row>
    <row r="123" spans="1:11" x14ac:dyDescent="0.3">
      <c r="A123" s="28" t="s">
        <v>460</v>
      </c>
      <c r="B123" s="28" t="s">
        <v>461</v>
      </c>
      <c r="C123" s="28" t="s">
        <v>506</v>
      </c>
      <c r="D123" s="28" t="s">
        <v>212</v>
      </c>
      <c r="E123" s="28">
        <v>-17.940000000000001</v>
      </c>
      <c r="F123" s="28">
        <v>4.0599999999999996</v>
      </c>
      <c r="G123" s="28" t="s">
        <v>558</v>
      </c>
      <c r="H123" s="29">
        <v>2.1688888888888886</v>
      </c>
      <c r="I123" s="29">
        <v>0.40666666666666668</v>
      </c>
      <c r="J123" s="29">
        <f t="shared" si="3"/>
        <v>4.7824</v>
      </c>
      <c r="K123" s="28" t="s">
        <v>337</v>
      </c>
    </row>
    <row r="124" spans="1:11" x14ac:dyDescent="0.3">
      <c r="A124" s="28" t="s">
        <v>460</v>
      </c>
      <c r="B124" s="28" t="s">
        <v>462</v>
      </c>
      <c r="C124" s="28" t="s">
        <v>507</v>
      </c>
      <c r="D124" s="28" t="s">
        <v>212</v>
      </c>
      <c r="E124" s="28">
        <v>-18.149999999999999</v>
      </c>
      <c r="F124" s="28">
        <v>4.49</v>
      </c>
      <c r="G124" s="28" t="s">
        <v>558</v>
      </c>
      <c r="H124" s="29">
        <v>2.1688888888888886</v>
      </c>
      <c r="I124" s="29">
        <v>0.40666666666666668</v>
      </c>
      <c r="J124" s="29">
        <f t="shared" si="3"/>
        <v>4.7824</v>
      </c>
      <c r="K124" s="28" t="s">
        <v>337</v>
      </c>
    </row>
    <row r="125" spans="1:11" x14ac:dyDescent="0.3">
      <c r="A125" s="28" t="s">
        <v>465</v>
      </c>
      <c r="B125" s="28" t="s">
        <v>466</v>
      </c>
      <c r="C125" s="28" t="s">
        <v>508</v>
      </c>
      <c r="D125" s="28" t="s">
        <v>212</v>
      </c>
      <c r="E125" s="28">
        <v>-19.309999999999999</v>
      </c>
      <c r="F125" s="28">
        <v>3.57</v>
      </c>
      <c r="G125" s="28" t="s">
        <v>560</v>
      </c>
      <c r="H125" s="29">
        <v>2.5299999999999998</v>
      </c>
      <c r="I125" s="29"/>
      <c r="J125" s="29">
        <f t="shared" si="3"/>
        <v>5.5786499999999997</v>
      </c>
      <c r="K125" s="28" t="s">
        <v>337</v>
      </c>
    </row>
    <row r="126" spans="1:11" x14ac:dyDescent="0.3">
      <c r="A126" s="28" t="s">
        <v>465</v>
      </c>
      <c r="B126" s="28" t="s">
        <v>466</v>
      </c>
      <c r="C126" s="28" t="s">
        <v>509</v>
      </c>
      <c r="D126" s="28" t="s">
        <v>212</v>
      </c>
      <c r="E126" s="28">
        <v>-19.36</v>
      </c>
      <c r="F126" s="28">
        <v>3.41</v>
      </c>
      <c r="G126" s="28" t="s">
        <v>560</v>
      </c>
      <c r="H126" s="29">
        <v>2.5299999999999998</v>
      </c>
      <c r="I126" s="29"/>
      <c r="J126" s="29">
        <f t="shared" si="3"/>
        <v>5.5786499999999997</v>
      </c>
      <c r="K126" s="28" t="s">
        <v>337</v>
      </c>
    </row>
    <row r="127" spans="1:11" x14ac:dyDescent="0.3">
      <c r="A127" t="s">
        <v>416</v>
      </c>
      <c r="B127" t="s">
        <v>425</v>
      </c>
      <c r="C127" t="s">
        <v>229</v>
      </c>
      <c r="D127" t="s">
        <v>216</v>
      </c>
      <c r="E127">
        <v>-19.86</v>
      </c>
      <c r="F127">
        <v>3.12</v>
      </c>
      <c r="G127" t="s">
        <v>543</v>
      </c>
      <c r="H127" s="2">
        <v>1.34</v>
      </c>
      <c r="I127" s="2"/>
      <c r="J127" s="2">
        <f t="shared" si="3"/>
        <v>2.9547000000000003</v>
      </c>
      <c r="K127" t="s">
        <v>512</v>
      </c>
    </row>
    <row r="130" spans="4:9" x14ac:dyDescent="0.3">
      <c r="D130" t="s">
        <v>683</v>
      </c>
      <c r="E130">
        <f>AVERAGE(E2:E127)</f>
        <v>-19.270476190476192</v>
      </c>
      <c r="F130">
        <f>AVERAGE(F2:F127)</f>
        <v>4.5982539682539665</v>
      </c>
    </row>
    <row r="131" spans="4:9" x14ac:dyDescent="0.3">
      <c r="D131" t="s">
        <v>627</v>
      </c>
      <c r="E131">
        <f>_xlfn.STDEV.S(E2:E127)</f>
        <v>2.2855433864682175</v>
      </c>
      <c r="F131">
        <f>_xlfn.STDEV.S(F2:F127)</f>
        <v>1.8843112606425023</v>
      </c>
    </row>
    <row r="132" spans="4:9" x14ac:dyDescent="0.3">
      <c r="D132" t="s">
        <v>684</v>
      </c>
      <c r="E132">
        <f>E130-E131</f>
        <v>-21.556019576944408</v>
      </c>
      <c r="F132">
        <f>F130-F131</f>
        <v>2.7139427076114639</v>
      </c>
    </row>
    <row r="133" spans="4:9" x14ac:dyDescent="0.3">
      <c r="D133" t="s">
        <v>685</v>
      </c>
      <c r="E133">
        <f>E130+E131</f>
        <v>-16.984932804007975</v>
      </c>
      <c r="F133">
        <f>F130+F131</f>
        <v>6.482565228896469</v>
      </c>
    </row>
    <row r="135" spans="4:9" x14ac:dyDescent="0.3">
      <c r="D135" s="25" t="s">
        <v>644</v>
      </c>
      <c r="E135" s="14">
        <v>2.6</v>
      </c>
      <c r="F135" s="14">
        <v>1.9</v>
      </c>
      <c r="G135" s="14"/>
      <c r="H135" s="14"/>
      <c r="I135" s="14"/>
    </row>
    <row r="136" spans="4:9" x14ac:dyDescent="0.3">
      <c r="E136" s="51">
        <f>E130+E135</f>
        <v>-16.67047619047619</v>
      </c>
      <c r="F136" s="51">
        <f>F130+F135</f>
        <v>6.498253968253966</v>
      </c>
    </row>
  </sheetData>
  <autoFilter ref="D1:D127" xr:uid="{741271F6-86DA-4FBD-9408-16161C65CDA2}"/>
  <sortState xmlns:xlrd2="http://schemas.microsoft.com/office/spreadsheetml/2017/richdata2" ref="A2:K127">
    <sortCondition ref="D2:D127"/>
  </sortState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FB9-AD87-4A74-ABCC-ECA31CB3928C}">
  <dimension ref="A1:AK65"/>
  <sheetViews>
    <sheetView tabSelected="1" zoomScale="112" zoomScaleNormal="127" workbookViewId="0">
      <selection activeCell="J55" sqref="A1:J55"/>
    </sheetView>
  </sheetViews>
  <sheetFormatPr defaultColWidth="8.77734375" defaultRowHeight="14.4" x14ac:dyDescent="0.3"/>
  <cols>
    <col min="1" max="1" width="21.6640625" style="14" customWidth="1"/>
    <col min="2" max="2" width="25.77734375" style="14" customWidth="1"/>
    <col min="3" max="6" width="0" style="14" hidden="1" customWidth="1"/>
    <col min="7" max="7" width="10.6640625" style="14" hidden="1" customWidth="1"/>
    <col min="8" max="8" width="10.109375" style="14" bestFit="1" customWidth="1"/>
    <col min="9" max="9" width="9" style="14" bestFit="1" customWidth="1"/>
    <col min="10" max="11" width="8.77734375" style="14"/>
    <col min="12" max="31" width="8.77734375" style="14" customWidth="1"/>
    <col min="32" max="35" width="8.77734375" style="14"/>
  </cols>
  <sheetData>
    <row r="1" spans="1:37" s="10" customFormat="1" ht="34.049999999999997" customHeight="1" x14ac:dyDescent="0.3">
      <c r="A1" s="11" t="s">
        <v>563</v>
      </c>
      <c r="B1" s="11" t="s">
        <v>564</v>
      </c>
      <c r="C1" s="11" t="s">
        <v>565</v>
      </c>
      <c r="D1" s="11" t="s">
        <v>566</v>
      </c>
      <c r="E1" s="11" t="s">
        <v>567</v>
      </c>
      <c r="F1" s="11" t="s">
        <v>568</v>
      </c>
      <c r="G1" s="11" t="s">
        <v>569</v>
      </c>
      <c r="H1" s="11" t="s">
        <v>5</v>
      </c>
      <c r="I1" s="11" t="s">
        <v>6</v>
      </c>
      <c r="J1" s="11" t="s">
        <v>9</v>
      </c>
      <c r="K1" s="12"/>
      <c r="L1" s="66" t="s">
        <v>571</v>
      </c>
      <c r="M1" s="66"/>
      <c r="N1" s="67" t="s">
        <v>579</v>
      </c>
      <c r="O1" s="67"/>
      <c r="P1" s="66" t="s">
        <v>583</v>
      </c>
      <c r="Q1" s="66"/>
      <c r="R1" s="67" t="s">
        <v>586</v>
      </c>
      <c r="S1" s="67"/>
      <c r="T1" s="68" t="s">
        <v>593</v>
      </c>
      <c r="U1" s="68"/>
      <c r="V1" s="67" t="s">
        <v>595</v>
      </c>
      <c r="W1" s="67"/>
      <c r="X1" s="66" t="s">
        <v>601</v>
      </c>
      <c r="Y1" s="66"/>
      <c r="Z1" s="67" t="s">
        <v>603</v>
      </c>
      <c r="AA1" s="67"/>
      <c r="AB1" s="66" t="s">
        <v>607</v>
      </c>
      <c r="AC1" s="66"/>
      <c r="AD1" s="67" t="s">
        <v>611</v>
      </c>
      <c r="AE1" s="67"/>
      <c r="AF1" s="66" t="s">
        <v>614</v>
      </c>
      <c r="AG1" s="66"/>
      <c r="AH1" s="67" t="s">
        <v>616</v>
      </c>
      <c r="AI1" s="67"/>
      <c r="AJ1" s="66" t="s">
        <v>618</v>
      </c>
      <c r="AK1" s="66"/>
    </row>
    <row r="2" spans="1:37" s="10" customFormat="1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22" t="s">
        <v>5</v>
      </c>
      <c r="M2" s="22" t="s">
        <v>6</v>
      </c>
      <c r="N2" s="19" t="s">
        <v>5</v>
      </c>
      <c r="O2" s="19" t="s">
        <v>6</v>
      </c>
      <c r="P2" s="22" t="s">
        <v>5</v>
      </c>
      <c r="Q2" s="22" t="s">
        <v>6</v>
      </c>
      <c r="R2" s="19" t="s">
        <v>5</v>
      </c>
      <c r="S2" s="19" t="s">
        <v>6</v>
      </c>
      <c r="T2" s="22" t="s">
        <v>5</v>
      </c>
      <c r="U2" s="22" t="s">
        <v>6</v>
      </c>
      <c r="V2" s="19" t="s">
        <v>5</v>
      </c>
      <c r="W2" s="19" t="s">
        <v>6</v>
      </c>
      <c r="X2" s="22" t="s">
        <v>5</v>
      </c>
      <c r="Y2" s="22" t="s">
        <v>6</v>
      </c>
      <c r="Z2" s="19" t="s">
        <v>5</v>
      </c>
      <c r="AA2" s="19" t="s">
        <v>6</v>
      </c>
      <c r="AB2" s="22" t="s">
        <v>5</v>
      </c>
      <c r="AC2" s="22" t="s">
        <v>6</v>
      </c>
      <c r="AD2" s="19" t="s">
        <v>5</v>
      </c>
      <c r="AE2" s="19" t="s">
        <v>6</v>
      </c>
      <c r="AF2" s="22" t="s">
        <v>5</v>
      </c>
      <c r="AG2" s="22" t="s">
        <v>6</v>
      </c>
      <c r="AH2" s="19" t="s">
        <v>5</v>
      </c>
      <c r="AI2" s="19" t="s">
        <v>6</v>
      </c>
      <c r="AJ2" s="22" t="s">
        <v>5</v>
      </c>
      <c r="AK2" s="22" t="s">
        <v>6</v>
      </c>
    </row>
    <row r="3" spans="1:37" x14ac:dyDescent="0.3">
      <c r="A3" s="13" t="s">
        <v>570</v>
      </c>
      <c r="B3" s="14" t="s">
        <v>571</v>
      </c>
      <c r="C3" s="14">
        <v>5209</v>
      </c>
      <c r="D3" s="14" t="s">
        <v>572</v>
      </c>
      <c r="E3" s="14" t="s">
        <v>573</v>
      </c>
      <c r="F3" s="14" t="s">
        <v>574</v>
      </c>
      <c r="G3" s="15">
        <v>30348</v>
      </c>
      <c r="H3" s="14">
        <v>-20.260000000000002</v>
      </c>
      <c r="I3" s="14">
        <v>9.4700000000000006</v>
      </c>
      <c r="J3" s="14" t="s">
        <v>337</v>
      </c>
      <c r="K3" s="25" t="s">
        <v>624</v>
      </c>
      <c r="L3" s="23">
        <f>MEDIAN(H3:H5)</f>
        <v>-21.78</v>
      </c>
      <c r="M3" s="23">
        <f>MEDIAN(I3:I5)</f>
        <v>7.87</v>
      </c>
      <c r="N3" s="20">
        <f>MEDIAN(H6:H7)</f>
        <v>-22.07</v>
      </c>
      <c r="O3" s="20">
        <f>MEDIAN(I6:I7)</f>
        <v>7.37</v>
      </c>
      <c r="P3" s="23">
        <f>MEDIAN(H8:H12)</f>
        <v>-22.56</v>
      </c>
      <c r="Q3" s="23">
        <f>MEDIAN(I8:I12)</f>
        <v>5.16</v>
      </c>
      <c r="R3" s="20">
        <f>MEDIAN(H13:H14,H16:H17)</f>
        <v>-18.12</v>
      </c>
      <c r="S3" s="20">
        <f>MEDIAN(I13:I14,I16:I17)</f>
        <v>7.2949999999999999</v>
      </c>
      <c r="T3" s="23">
        <f>MEDIAN(H20:H22)</f>
        <v>-25.25</v>
      </c>
      <c r="U3" s="23">
        <f>MEDIAN(I20:I22)</f>
        <v>4.3600000000000003</v>
      </c>
      <c r="V3" s="20">
        <f>MEDIAN(H23:H28)</f>
        <v>-22.445</v>
      </c>
      <c r="W3" s="20">
        <f>MEDIAN(I23:I28)</f>
        <v>4.2699999999999996</v>
      </c>
      <c r="X3" s="23">
        <f>MEDIAN(H29,H31:H33)</f>
        <v>-21.23</v>
      </c>
      <c r="Y3" s="23">
        <f>MEDIAN(I29,I31:I33)</f>
        <v>4.7200000000000006</v>
      </c>
      <c r="Z3" s="20">
        <f>MEDIAN(H34:H38)</f>
        <v>-23.95</v>
      </c>
      <c r="AA3" s="20">
        <f>MEDIAN(I34:I38)</f>
        <v>2.0499999999999998</v>
      </c>
      <c r="AB3" s="23">
        <f>MEDIAN(H39:H40)</f>
        <v>-22.45</v>
      </c>
      <c r="AC3" s="23">
        <f>MEDIAN(I39:I40)</f>
        <v>5.4450000000000003</v>
      </c>
      <c r="AD3" s="20">
        <f>MEDIAN(H41:H43)</f>
        <v>-21.45</v>
      </c>
      <c r="AE3" s="20">
        <f>MEDIAN(I41:I43)</f>
        <v>5.56</v>
      </c>
      <c r="AF3" s="23">
        <f>MEDIAN(H44:H48)</f>
        <v>-21.06</v>
      </c>
      <c r="AG3" s="23">
        <f>MEDIAN(I44:I48)</f>
        <v>6.35</v>
      </c>
      <c r="AH3" s="20">
        <f>MEDIAN(H49:H53)</f>
        <v>-23.77</v>
      </c>
      <c r="AI3" s="20">
        <f>MEDIAN(I49:I53)</f>
        <v>4.92</v>
      </c>
      <c r="AJ3" s="24">
        <f>MEDIAN(H54:H55)</f>
        <v>-19.934999999999999</v>
      </c>
      <c r="AK3" s="24">
        <f>MEDIAN(I54:I55)</f>
        <v>6.1950000000000003</v>
      </c>
    </row>
    <row r="4" spans="1:37" x14ac:dyDescent="0.3">
      <c r="A4" s="13" t="s">
        <v>570</v>
      </c>
      <c r="B4" s="14" t="s">
        <v>571</v>
      </c>
      <c r="C4" s="14">
        <v>6367</v>
      </c>
      <c r="D4" s="14" t="s">
        <v>572</v>
      </c>
      <c r="E4" s="14" t="s">
        <v>575</v>
      </c>
      <c r="F4" s="14" t="s">
        <v>574</v>
      </c>
      <c r="G4" s="15">
        <v>33021</v>
      </c>
      <c r="H4" s="14">
        <v>-21.78</v>
      </c>
      <c r="I4" s="14">
        <v>6.37</v>
      </c>
      <c r="J4" s="14" t="s">
        <v>337</v>
      </c>
      <c r="K4" s="25" t="s">
        <v>625</v>
      </c>
      <c r="L4" s="23">
        <f>QUARTILE(H3:H5,1)</f>
        <v>-22.14</v>
      </c>
      <c r="M4" s="23">
        <f>QUARTILE(I3:I5,1)</f>
        <v>7.12</v>
      </c>
      <c r="N4" s="20">
        <f>_xlfn.QUARTILE.INC(H6:H7,1)</f>
        <v>-22.154999999999998</v>
      </c>
      <c r="O4" s="20">
        <f>_xlfn.QUARTILE.INC(I6:I7,1)</f>
        <v>7.21</v>
      </c>
      <c r="P4" s="23">
        <f>_xlfn.QUARTILE.INC(H8:H12,1)</f>
        <v>-23.04</v>
      </c>
      <c r="Q4" s="23">
        <f>_xlfn.QUARTILE.INC(I8:I12,1)</f>
        <v>4.4000000000000004</v>
      </c>
      <c r="R4" s="20">
        <f>_xlfn.QUARTILE.INC(H13:H17,1)</f>
        <v>-18.5275</v>
      </c>
      <c r="S4" s="20">
        <f>_xlfn.QUARTILE.INC(I13:I17,1)</f>
        <v>6.1325000000000003</v>
      </c>
      <c r="T4" s="23">
        <f>_xlfn.QUARTILE.INC(H20:H22,1)</f>
        <v>-25.454999999999998</v>
      </c>
      <c r="U4" s="23">
        <f>_xlfn.QUARTILE.INC(I20:I22,1)</f>
        <v>4.17</v>
      </c>
      <c r="V4" s="20">
        <f>_xlfn.QUARTILE.INC(H23:H28,1)</f>
        <v>-22.892499999999998</v>
      </c>
      <c r="W4" s="20">
        <f>_xlfn.QUARTILE.INC(I23:I28,1)</f>
        <v>4.0649999999999995</v>
      </c>
      <c r="X4" s="23">
        <f>_xlfn.QUARTILE.INC(H29:H33,1)</f>
        <v>-22.067500000000003</v>
      </c>
      <c r="Y4" s="23">
        <f>_xlfn.QUARTILE.INC(I29:I33,1)</f>
        <v>4.5200000000000005</v>
      </c>
      <c r="Z4" s="20">
        <f>_xlfn.QUARTILE.INC(H34:H38,1)</f>
        <v>-24.244999999999997</v>
      </c>
      <c r="AA4" s="20">
        <f>_xlfn.QUARTILE.INC(I34:I38,1)</f>
        <v>2.0449999999999999</v>
      </c>
      <c r="AB4" s="23">
        <f>_xlfn.QUARTILE.INC(H39:H40,1)</f>
        <v>-22.564999999999998</v>
      </c>
      <c r="AC4" s="23">
        <f>_xlfn.QUARTILE.INC(I39:I40,1)</f>
        <v>4.6775000000000002</v>
      </c>
      <c r="AD4" s="20">
        <f>_xlfn.QUARTILE.INC(H41:H43,1)</f>
        <v>-22.844999999999999</v>
      </c>
      <c r="AE4" s="20">
        <f>_xlfn.QUARTILE.INC(I41:I43,1)</f>
        <v>4.8149999999999995</v>
      </c>
      <c r="AF4" s="23">
        <f>_xlfn.QUARTILE.INC(H44:H48,1)</f>
        <v>-21.51</v>
      </c>
      <c r="AG4" s="23">
        <f>_xlfn.QUARTILE.INC(I44:I48,1)</f>
        <v>5.78</v>
      </c>
      <c r="AH4" s="20">
        <f>_xlfn.QUARTILE.INC(H49:H53,1)</f>
        <v>-23.86</v>
      </c>
      <c r="AI4" s="20">
        <f>_xlfn.QUARTILE.INC(I49:I53,1)</f>
        <v>4.71</v>
      </c>
      <c r="AJ4" s="24">
        <f>_xlfn.QUARTILE.INC(H54:H55,1)</f>
        <v>-21.042499999999997</v>
      </c>
      <c r="AK4" s="24">
        <f>_xlfn.QUARTILE.INC(I54:I55,1)</f>
        <v>6.1574999999999998</v>
      </c>
    </row>
    <row r="5" spans="1:37" x14ac:dyDescent="0.3">
      <c r="A5" s="13" t="s">
        <v>570</v>
      </c>
      <c r="B5" s="14" t="s">
        <v>571</v>
      </c>
      <c r="C5" s="14">
        <v>6700</v>
      </c>
      <c r="D5" s="14" t="s">
        <v>572</v>
      </c>
      <c r="E5" s="14" t="s">
        <v>576</v>
      </c>
      <c r="F5" s="14" t="s">
        <v>577</v>
      </c>
      <c r="G5" s="15">
        <v>33298</v>
      </c>
      <c r="H5" s="14">
        <v>-22.5</v>
      </c>
      <c r="I5" s="14">
        <v>7.87</v>
      </c>
      <c r="J5" s="14" t="s">
        <v>337</v>
      </c>
      <c r="K5" s="25" t="s">
        <v>626</v>
      </c>
      <c r="L5" s="23">
        <f>QUARTILE(H3:H5,3)</f>
        <v>-21.020000000000003</v>
      </c>
      <c r="M5" s="23">
        <f>QUARTILE(I3:I5,3)</f>
        <v>8.67</v>
      </c>
      <c r="N5" s="20">
        <f>_xlfn.QUARTILE.INC(H6:H7,3)</f>
        <v>-21.984999999999999</v>
      </c>
      <c r="O5" s="20">
        <f>_xlfn.QUARTILE.INC(I6:I7,3)</f>
        <v>7.53</v>
      </c>
      <c r="P5" s="23">
        <f>_xlfn.QUARTILE.INC(H8:H12,3)</f>
        <v>-21.52</v>
      </c>
      <c r="Q5" s="23">
        <f>_xlfn.QUARTILE.INC(I8:I12,3)</f>
        <v>5.2</v>
      </c>
      <c r="R5" s="20">
        <f>_xlfn.QUARTILE.INC(H13:H17,3)</f>
        <v>-17.37</v>
      </c>
      <c r="S5" s="20">
        <f>_xlfn.QUARTILE.INC(I13:I17,3)</f>
        <v>8.2550000000000008</v>
      </c>
      <c r="T5" s="23">
        <f>_xlfn.QUARTILE.INC(H20:H22,3)</f>
        <v>-23.664999999999999</v>
      </c>
      <c r="U5" s="23">
        <f>_xlfn.QUARTILE.INC(I20:I22,3)</f>
        <v>5.1950000000000003</v>
      </c>
      <c r="V5" s="20">
        <f>_xlfn.QUARTILE.INC(H23:H28,3)</f>
        <v>-22.177499999999998</v>
      </c>
      <c r="W5" s="20">
        <f>_xlfn.QUARTILE.INC(I23:I28,3)</f>
        <v>4.5049999999999999</v>
      </c>
      <c r="X5" s="23">
        <f>_xlfn.QUARTILE.INC(H29:H33,3)</f>
        <v>-20.647500000000001</v>
      </c>
      <c r="Y5" s="23">
        <f>_xlfn.QUARTILE.INC(I29:I33,3)</f>
        <v>4.9550000000000001</v>
      </c>
      <c r="Z5" s="20">
        <f>_xlfn.QUARTILE.INC(H34:H38,3)</f>
        <v>-22.58</v>
      </c>
      <c r="AA5" s="20">
        <f>_xlfn.QUARTILE.INC(I34:I38,3)</f>
        <v>2.71</v>
      </c>
      <c r="AB5" s="23">
        <f>_xlfn.QUARTILE.INC(H39:H40,3)</f>
        <v>-22.335000000000001</v>
      </c>
      <c r="AC5" s="23">
        <f>_xlfn.QUARTILE.INC(I39:I40,3)</f>
        <v>6.2125000000000004</v>
      </c>
      <c r="AD5" s="20">
        <f>_xlfn.QUARTILE.INC(H41:H43,3)</f>
        <v>-19.740000000000002</v>
      </c>
      <c r="AE5" s="20">
        <f>_xlfn.QUARTILE.INC(I41:I43,3)</f>
        <v>6.5350000000000001</v>
      </c>
      <c r="AF5" s="23">
        <f>_xlfn.QUARTILE.INC(H44:H48,3)</f>
        <v>-20.79</v>
      </c>
      <c r="AG5" s="23">
        <f>_xlfn.QUARTILE.INC(I44:I48,3)</f>
        <v>7.32</v>
      </c>
      <c r="AH5" s="20">
        <f>_xlfn.QUARTILE.INC(H49:H53,3)</f>
        <v>-23.57</v>
      </c>
      <c r="AI5" s="20">
        <f>_xlfn.QUARTILE.INC(I49:I53,3)</f>
        <v>6.17</v>
      </c>
      <c r="AJ5" s="24">
        <f>_xlfn.QUARTILE.INC(H54:H55,3)</f>
        <v>-18.827500000000001</v>
      </c>
      <c r="AK5" s="24">
        <f>_xlfn.QUARTILE.INC(I54:I55,3)</f>
        <v>6.2324999999999999</v>
      </c>
    </row>
    <row r="6" spans="1:37" x14ac:dyDescent="0.3">
      <c r="A6" s="13" t="s">
        <v>578</v>
      </c>
      <c r="B6" s="14" t="s">
        <v>579</v>
      </c>
      <c r="C6" s="14">
        <v>6276</v>
      </c>
      <c r="D6" s="14" t="s">
        <v>572</v>
      </c>
      <c r="E6" s="14" t="s">
        <v>580</v>
      </c>
      <c r="F6" s="14" t="s">
        <v>577</v>
      </c>
      <c r="G6" s="15">
        <v>32863</v>
      </c>
      <c r="H6" s="14">
        <v>-22.24</v>
      </c>
      <c r="I6" s="14">
        <v>7.05</v>
      </c>
      <c r="J6" s="14" t="s">
        <v>337</v>
      </c>
      <c r="K6" s="25" t="s">
        <v>627</v>
      </c>
      <c r="L6" s="23">
        <f>_xlfn.STDEV.S(H3:H5)</f>
        <v>1.1435616875942163</v>
      </c>
      <c r="M6" s="23">
        <f>_xlfn.STDEV.S(I3:I5)</f>
        <v>1.5502687938977944</v>
      </c>
      <c r="N6" s="20">
        <f>_xlfn.STDEV.S(H6:H7)</f>
        <v>0.24041630560342606</v>
      </c>
      <c r="O6" s="20">
        <f>_xlfn.STDEV.S(I6:I7)</f>
        <v>0.45254833995939081</v>
      </c>
      <c r="P6" s="23">
        <f>_xlfn.STDEV.S(H8:H12)</f>
        <v>0.94027655506239183</v>
      </c>
      <c r="Q6" s="23">
        <f>_xlfn.STDEV.S(I8:I12)</f>
        <v>2.3108266919005405</v>
      </c>
      <c r="R6" s="20">
        <f>_xlfn.STDEV.S(H13:H17)</f>
        <v>1.3095896303804493</v>
      </c>
      <c r="S6" s="20">
        <f>_xlfn.STDEV.S(I13:I17)</f>
        <v>1.4212289283105222</v>
      </c>
      <c r="T6" s="23">
        <f>_xlfn.STDEV.S(H20:H22)</f>
        <v>1.9593111034238551</v>
      </c>
      <c r="U6" s="23">
        <f>_xlfn.STDEV.S(I20:I22)</f>
        <v>1.0905503197927162</v>
      </c>
      <c r="V6" s="20">
        <f>_xlfn.STDEV.S(H23:H28)</f>
        <v>0.71926119502352392</v>
      </c>
      <c r="W6" s="20">
        <f>_xlfn.STDEV.S(I23:I28)</f>
        <v>0.54147945482724213</v>
      </c>
      <c r="X6" s="23">
        <f>_xlfn.STDEV.S(H29:H33)</f>
        <v>1.3881042227921272</v>
      </c>
      <c r="Y6" s="23">
        <f>_xlfn.STDEV.S(I29:I33)</f>
        <v>0.45177427992306074</v>
      </c>
      <c r="Z6" s="20">
        <f>_xlfn.STDEV.S(H34:H38)</f>
        <v>1.7769168054057372</v>
      </c>
      <c r="AA6" s="20">
        <f>_xlfn.STDEV.S(I34:I38)</f>
        <v>0.7650054466037054</v>
      </c>
      <c r="AB6" s="23">
        <f>_xlfn.STDEV.S(H39:H40)</f>
        <v>0.32526911934581249</v>
      </c>
      <c r="AC6" s="21">
        <f>_xlfn.STDEV.S(I39:I40)</f>
        <v>2.170817818242702</v>
      </c>
      <c r="AD6" s="20">
        <f>_xlfn.STDEV.S(H41:H43)</f>
        <v>3.1103215267878763</v>
      </c>
      <c r="AE6" s="20">
        <f>_xlfn.STDEV.S(I41:I43)</f>
        <v>1.7251183534277681</v>
      </c>
      <c r="AF6" s="23">
        <f>_xlfn.STDEV.S(H44:H48)</f>
        <v>1.4494240235348661</v>
      </c>
      <c r="AG6" s="23">
        <f>_xlfn.STDEV.S(I44:I48)</f>
        <v>1.0254267404354103</v>
      </c>
      <c r="AH6" s="20">
        <f>_xlfn.STDEV.S(H49:H53)</f>
        <v>0.53397565487576293</v>
      </c>
      <c r="AI6" s="20">
        <f>_xlfn.STDEV.S(I49:I53)</f>
        <v>0.9757304955775441</v>
      </c>
      <c r="AJ6" s="24">
        <f>_xlfn.STDEV.S(H54:H55)</f>
        <v>3.1324830406564077</v>
      </c>
      <c r="AK6" s="24">
        <f>_xlfn.STDEV.S(I54:I55)</f>
        <v>0.10606601717798175</v>
      </c>
    </row>
    <row r="7" spans="1:37" x14ac:dyDescent="0.3">
      <c r="A7" s="13" t="s">
        <v>578</v>
      </c>
      <c r="B7" s="14" t="s">
        <v>579</v>
      </c>
      <c r="C7" s="14">
        <v>7244</v>
      </c>
      <c r="D7" s="14" t="s">
        <v>572</v>
      </c>
      <c r="E7" s="14" t="s">
        <v>581</v>
      </c>
      <c r="F7" s="14" t="s">
        <v>577</v>
      </c>
      <c r="G7" s="15">
        <v>30875</v>
      </c>
      <c r="H7" s="14">
        <v>-21.9</v>
      </c>
      <c r="I7" s="14">
        <v>7.69</v>
      </c>
      <c r="J7" s="14" t="s">
        <v>337</v>
      </c>
    </row>
    <row r="8" spans="1:37" x14ac:dyDescent="0.3">
      <c r="A8" s="13" t="s">
        <v>582</v>
      </c>
      <c r="B8" s="14" t="s">
        <v>583</v>
      </c>
      <c r="C8" s="14">
        <v>8542</v>
      </c>
      <c r="D8" s="14" t="s">
        <v>572</v>
      </c>
      <c r="E8" s="14" t="s">
        <v>217</v>
      </c>
      <c r="F8" s="14" t="s">
        <v>577</v>
      </c>
      <c r="G8" s="15" t="s">
        <v>217</v>
      </c>
      <c r="H8" s="14">
        <v>-22.56</v>
      </c>
      <c r="I8" s="14">
        <v>8.42</v>
      </c>
      <c r="J8" s="14" t="s">
        <v>337</v>
      </c>
    </row>
    <row r="9" spans="1:37" x14ac:dyDescent="0.3">
      <c r="A9" s="13" t="s">
        <v>582</v>
      </c>
      <c r="B9" s="14" t="s">
        <v>583</v>
      </c>
      <c r="C9" s="14">
        <v>8770</v>
      </c>
      <c r="D9" s="14" t="s">
        <v>572</v>
      </c>
      <c r="E9" s="14" t="s">
        <v>217</v>
      </c>
      <c r="F9" s="14" t="s">
        <v>577</v>
      </c>
      <c r="G9" s="15" t="s">
        <v>217</v>
      </c>
      <c r="H9" s="14">
        <v>-23.04</v>
      </c>
      <c r="I9" s="14">
        <v>4.4000000000000004</v>
      </c>
      <c r="J9" s="14" t="s">
        <v>337</v>
      </c>
    </row>
    <row r="10" spans="1:37" x14ac:dyDescent="0.3">
      <c r="A10" s="13" t="s">
        <v>582</v>
      </c>
      <c r="B10" s="14" t="s">
        <v>583</v>
      </c>
      <c r="C10" s="14">
        <v>8788</v>
      </c>
      <c r="D10" s="14" t="s">
        <v>572</v>
      </c>
      <c r="E10" s="14" t="s">
        <v>217</v>
      </c>
      <c r="F10" s="14" t="s">
        <v>577</v>
      </c>
      <c r="G10" s="15" t="s">
        <v>217</v>
      </c>
      <c r="H10" s="14">
        <v>-21.52</v>
      </c>
      <c r="I10" s="14">
        <v>5.16</v>
      </c>
      <c r="J10" s="14" t="s">
        <v>337</v>
      </c>
    </row>
    <row r="11" spans="1:37" x14ac:dyDescent="0.3">
      <c r="A11" s="13" t="s">
        <v>582</v>
      </c>
      <c r="B11" s="14" t="s">
        <v>583</v>
      </c>
      <c r="C11" s="14">
        <v>8897</v>
      </c>
      <c r="D11" s="14" t="s">
        <v>572</v>
      </c>
      <c r="E11" s="14" t="s">
        <v>217</v>
      </c>
      <c r="F11" s="14" t="s">
        <v>577</v>
      </c>
      <c r="G11" s="15" t="s">
        <v>217</v>
      </c>
      <c r="H11" s="14">
        <v>-21.42</v>
      </c>
      <c r="I11" s="14">
        <v>1.96</v>
      </c>
      <c r="J11" s="14" t="s">
        <v>337</v>
      </c>
    </row>
    <row r="12" spans="1:37" x14ac:dyDescent="0.3">
      <c r="A12" s="13" t="s">
        <v>582</v>
      </c>
      <c r="B12" s="14" t="s">
        <v>583</v>
      </c>
      <c r="C12" s="14">
        <v>8920</v>
      </c>
      <c r="D12" s="14" t="s">
        <v>572</v>
      </c>
      <c r="E12" s="14" t="s">
        <v>584</v>
      </c>
      <c r="F12" s="14" t="s">
        <v>577</v>
      </c>
      <c r="G12" s="15">
        <v>33744</v>
      </c>
      <c r="H12" s="14">
        <v>-23.57</v>
      </c>
      <c r="I12" s="14">
        <v>5.2</v>
      </c>
      <c r="J12" s="14" t="s">
        <v>337</v>
      </c>
    </row>
    <row r="13" spans="1:37" x14ac:dyDescent="0.3">
      <c r="A13" s="13" t="s">
        <v>585</v>
      </c>
      <c r="B13" s="14" t="s">
        <v>586</v>
      </c>
      <c r="C13" s="14">
        <v>6618</v>
      </c>
      <c r="D13" s="14" t="s">
        <v>572</v>
      </c>
      <c r="E13" s="14" t="s">
        <v>587</v>
      </c>
      <c r="F13" s="14" t="s">
        <v>577</v>
      </c>
      <c r="G13" s="15">
        <v>32922</v>
      </c>
      <c r="H13" s="14">
        <v>-17.850000000000001</v>
      </c>
      <c r="I13" s="14">
        <v>6.36</v>
      </c>
      <c r="J13" s="14" t="s">
        <v>337</v>
      </c>
    </row>
    <row r="14" spans="1:37" x14ac:dyDescent="0.3">
      <c r="A14" s="13" t="s">
        <v>585</v>
      </c>
      <c r="B14" s="14" t="s">
        <v>586</v>
      </c>
      <c r="C14" s="14">
        <v>7148</v>
      </c>
      <c r="D14" s="14" t="s">
        <v>572</v>
      </c>
      <c r="E14" s="14" t="s">
        <v>588</v>
      </c>
      <c r="F14" s="14" t="s">
        <v>577</v>
      </c>
      <c r="G14" s="15">
        <v>33639</v>
      </c>
      <c r="H14" s="14">
        <v>-18.39</v>
      </c>
      <c r="I14" s="14">
        <v>5.45</v>
      </c>
      <c r="J14" s="14" t="s">
        <v>337</v>
      </c>
    </row>
    <row r="15" spans="1:37" s="8" customFormat="1" x14ac:dyDescent="0.3">
      <c r="A15" s="16" t="s">
        <v>585</v>
      </c>
      <c r="B15" s="17" t="s">
        <v>586</v>
      </c>
      <c r="C15" s="17">
        <v>7306</v>
      </c>
      <c r="D15" s="17" t="s">
        <v>572</v>
      </c>
      <c r="E15" s="17" t="s">
        <v>575</v>
      </c>
      <c r="F15" s="17" t="s">
        <v>577</v>
      </c>
      <c r="G15" s="18">
        <v>33901</v>
      </c>
      <c r="H15" s="17" t="s">
        <v>256</v>
      </c>
      <c r="I15" s="17" t="s">
        <v>256</v>
      </c>
      <c r="J15" s="17" t="s">
        <v>512</v>
      </c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</row>
    <row r="16" spans="1:37" x14ac:dyDescent="0.3">
      <c r="A16" s="13" t="s">
        <v>585</v>
      </c>
      <c r="B16" s="14" t="s">
        <v>586</v>
      </c>
      <c r="C16" s="14">
        <v>7686</v>
      </c>
      <c r="D16" s="14" t="s">
        <v>572</v>
      </c>
      <c r="E16" s="14" t="s">
        <v>589</v>
      </c>
      <c r="F16" s="14" t="s">
        <v>577</v>
      </c>
      <c r="G16" s="15">
        <v>34266</v>
      </c>
      <c r="H16" s="14">
        <v>-15.93</v>
      </c>
      <c r="I16" s="14">
        <v>8.23</v>
      </c>
      <c r="J16" s="14" t="s">
        <v>337</v>
      </c>
    </row>
    <row r="17" spans="1:35" x14ac:dyDescent="0.3">
      <c r="A17" s="13" t="s">
        <v>585</v>
      </c>
      <c r="B17" s="14" t="s">
        <v>586</v>
      </c>
      <c r="C17" s="14">
        <v>13983</v>
      </c>
      <c r="D17" s="14" t="s">
        <v>572</v>
      </c>
      <c r="E17" s="14" t="s">
        <v>590</v>
      </c>
      <c r="F17" s="14" t="s">
        <v>591</v>
      </c>
      <c r="G17" s="15">
        <v>36165</v>
      </c>
      <c r="H17" s="14">
        <v>-18.940000000000001</v>
      </c>
      <c r="I17" s="14">
        <v>8.33</v>
      </c>
      <c r="J17" s="14" t="s">
        <v>337</v>
      </c>
    </row>
    <row r="18" spans="1:35" s="8" customFormat="1" x14ac:dyDescent="0.3">
      <c r="A18" s="16" t="s">
        <v>592</v>
      </c>
      <c r="B18" s="17" t="s">
        <v>593</v>
      </c>
      <c r="C18" s="17">
        <v>5205</v>
      </c>
      <c r="D18" s="17" t="s">
        <v>572</v>
      </c>
      <c r="E18" s="17" t="s">
        <v>620</v>
      </c>
      <c r="F18" s="17" t="s">
        <v>577</v>
      </c>
      <c r="G18" s="18">
        <v>31962</v>
      </c>
      <c r="H18" s="17"/>
      <c r="I18" s="17"/>
      <c r="J18" s="17" t="s">
        <v>512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</row>
    <row r="19" spans="1:35" s="8" customFormat="1" x14ac:dyDescent="0.3">
      <c r="A19" s="16" t="s">
        <v>592</v>
      </c>
      <c r="B19" s="17" t="s">
        <v>593</v>
      </c>
      <c r="C19" s="17">
        <v>6114</v>
      </c>
      <c r="D19" s="17" t="s">
        <v>572</v>
      </c>
      <c r="E19" s="17" t="s">
        <v>575</v>
      </c>
      <c r="F19" s="17" t="s">
        <v>577</v>
      </c>
      <c r="G19" s="18">
        <v>32634</v>
      </c>
      <c r="H19" s="17"/>
      <c r="I19" s="17"/>
      <c r="J19" s="17" t="s">
        <v>512</v>
      </c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</row>
    <row r="20" spans="1:35" x14ac:dyDescent="0.3">
      <c r="A20" s="13" t="s">
        <v>592</v>
      </c>
      <c r="B20" s="14" t="s">
        <v>593</v>
      </c>
      <c r="C20" s="14">
        <v>7676</v>
      </c>
      <c r="D20" s="14" t="s">
        <v>572</v>
      </c>
      <c r="E20" s="14" t="s">
        <v>575</v>
      </c>
      <c r="F20" s="14" t="s">
        <v>577</v>
      </c>
      <c r="G20" s="15">
        <v>34282</v>
      </c>
      <c r="H20" s="14">
        <v>-25.25</v>
      </c>
      <c r="I20" s="14">
        <v>4.3600000000000003</v>
      </c>
      <c r="J20" s="14" t="s">
        <v>337</v>
      </c>
    </row>
    <row r="21" spans="1:35" x14ac:dyDescent="0.3">
      <c r="A21" s="13" t="s">
        <v>592</v>
      </c>
      <c r="B21" s="14" t="s">
        <v>593</v>
      </c>
      <c r="C21" s="14">
        <v>8826</v>
      </c>
      <c r="D21" s="14" t="s">
        <v>572</v>
      </c>
      <c r="E21" s="14" t="s">
        <v>217</v>
      </c>
      <c r="F21" s="14" t="s">
        <v>577</v>
      </c>
      <c r="G21" s="15" t="s">
        <v>217</v>
      </c>
      <c r="H21" s="14">
        <v>-25.66</v>
      </c>
      <c r="I21" s="14">
        <v>3.98</v>
      </c>
      <c r="J21" s="14" t="s">
        <v>337</v>
      </c>
    </row>
    <row r="22" spans="1:35" x14ac:dyDescent="0.3">
      <c r="A22" s="13" t="s">
        <v>592</v>
      </c>
      <c r="B22" s="14" t="s">
        <v>593</v>
      </c>
      <c r="C22" s="14">
        <v>8904</v>
      </c>
      <c r="D22" s="14" t="s">
        <v>572</v>
      </c>
      <c r="E22" s="14" t="s">
        <v>217</v>
      </c>
      <c r="F22" s="14" t="s">
        <v>577</v>
      </c>
      <c r="G22" s="15" t="s">
        <v>217</v>
      </c>
      <c r="H22" s="14">
        <v>-22.08</v>
      </c>
      <c r="I22" s="14">
        <v>6.03</v>
      </c>
      <c r="J22" s="14" t="s">
        <v>337</v>
      </c>
    </row>
    <row r="23" spans="1:35" x14ac:dyDescent="0.3">
      <c r="A23" s="13" t="s">
        <v>594</v>
      </c>
      <c r="B23" s="14" t="s">
        <v>595</v>
      </c>
      <c r="C23" s="14">
        <v>3266</v>
      </c>
      <c r="D23" s="14" t="s">
        <v>572</v>
      </c>
      <c r="E23" s="14" t="s">
        <v>590</v>
      </c>
      <c r="F23" s="14" t="s">
        <v>596</v>
      </c>
      <c r="G23" s="15">
        <v>27668</v>
      </c>
      <c r="H23" s="14">
        <v>-22.32</v>
      </c>
      <c r="I23" s="14">
        <v>4.5599999999999996</v>
      </c>
      <c r="J23" s="14" t="s">
        <v>337</v>
      </c>
    </row>
    <row r="24" spans="1:35" x14ac:dyDescent="0.3">
      <c r="A24" s="13" t="s">
        <v>594</v>
      </c>
      <c r="B24" s="14" t="s">
        <v>595</v>
      </c>
      <c r="C24" s="14">
        <v>6245</v>
      </c>
      <c r="D24" s="14" t="s">
        <v>572</v>
      </c>
      <c r="E24" s="14" t="s">
        <v>580</v>
      </c>
      <c r="F24" s="14" t="s">
        <v>596</v>
      </c>
      <c r="G24" s="15">
        <v>32625</v>
      </c>
      <c r="H24" s="14">
        <v>-22.13</v>
      </c>
      <c r="I24" s="14">
        <v>3.63</v>
      </c>
      <c r="J24" s="14" t="s">
        <v>337</v>
      </c>
    </row>
    <row r="25" spans="1:35" x14ac:dyDescent="0.3">
      <c r="A25" s="13" t="s">
        <v>594</v>
      </c>
      <c r="B25" s="14" t="s">
        <v>595</v>
      </c>
      <c r="C25" s="14">
        <v>6374</v>
      </c>
      <c r="D25" s="14" t="s">
        <v>572</v>
      </c>
      <c r="E25" s="14" t="s">
        <v>597</v>
      </c>
      <c r="F25" s="14" t="s">
        <v>596</v>
      </c>
      <c r="G25" s="15">
        <v>33033</v>
      </c>
      <c r="H25" s="14">
        <v>-21.88</v>
      </c>
      <c r="I25" s="14">
        <v>4.34</v>
      </c>
      <c r="J25" s="14" t="s">
        <v>337</v>
      </c>
    </row>
    <row r="26" spans="1:35" x14ac:dyDescent="0.3">
      <c r="A26" s="13" t="s">
        <v>594</v>
      </c>
      <c r="B26" s="14" t="s">
        <v>595</v>
      </c>
      <c r="C26" s="14">
        <v>6811</v>
      </c>
      <c r="D26" s="14" t="s">
        <v>572</v>
      </c>
      <c r="E26" s="14" t="s">
        <v>185</v>
      </c>
      <c r="F26" s="14" t="s">
        <v>596</v>
      </c>
      <c r="G26" s="15">
        <v>33425</v>
      </c>
      <c r="H26" s="14">
        <v>-23.87</v>
      </c>
      <c r="I26" s="14">
        <v>5.23</v>
      </c>
      <c r="J26" s="14" t="s">
        <v>337</v>
      </c>
    </row>
    <row r="27" spans="1:35" x14ac:dyDescent="0.3">
      <c r="A27" s="13" t="s">
        <v>594</v>
      </c>
      <c r="B27" s="14" t="s">
        <v>595</v>
      </c>
      <c r="C27" s="14">
        <v>14096</v>
      </c>
      <c r="D27" s="14" t="s">
        <v>572</v>
      </c>
      <c r="E27" s="14" t="s">
        <v>598</v>
      </c>
      <c r="F27" s="14" t="s">
        <v>591</v>
      </c>
      <c r="G27" s="15">
        <v>36822</v>
      </c>
      <c r="H27" s="14">
        <v>-23</v>
      </c>
      <c r="I27" s="14">
        <v>4.0199999999999996</v>
      </c>
      <c r="J27" s="14" t="s">
        <v>337</v>
      </c>
    </row>
    <row r="28" spans="1:35" x14ac:dyDescent="0.3">
      <c r="A28" s="13" t="s">
        <v>594</v>
      </c>
      <c r="B28" s="14" t="s">
        <v>595</v>
      </c>
      <c r="C28" s="14" t="s">
        <v>217</v>
      </c>
      <c r="D28" s="14" t="s">
        <v>572</v>
      </c>
      <c r="E28" s="14" t="s">
        <v>217</v>
      </c>
      <c r="F28" s="14" t="s">
        <v>599</v>
      </c>
      <c r="G28" s="15" t="s">
        <v>217</v>
      </c>
      <c r="H28" s="14">
        <v>-22.57</v>
      </c>
      <c r="I28" s="14">
        <v>4.2</v>
      </c>
      <c r="J28" s="14" t="s">
        <v>337</v>
      </c>
    </row>
    <row r="29" spans="1:35" x14ac:dyDescent="0.3">
      <c r="A29" s="13" t="s">
        <v>600</v>
      </c>
      <c r="B29" s="14" t="s">
        <v>601</v>
      </c>
      <c r="C29" s="14">
        <v>659</v>
      </c>
      <c r="D29" s="14" t="s">
        <v>572</v>
      </c>
      <c r="E29" s="14" t="s">
        <v>587</v>
      </c>
      <c r="F29" s="14" t="s">
        <v>577</v>
      </c>
      <c r="G29" s="15">
        <v>21874</v>
      </c>
      <c r="H29" s="14">
        <v>-21.64</v>
      </c>
      <c r="I29" s="14">
        <v>5.33</v>
      </c>
      <c r="J29" s="14" t="s">
        <v>337</v>
      </c>
    </row>
    <row r="30" spans="1:35" s="8" customFormat="1" x14ac:dyDescent="0.3">
      <c r="A30" s="16" t="s">
        <v>600</v>
      </c>
      <c r="B30" s="17" t="s">
        <v>601</v>
      </c>
      <c r="C30" s="17">
        <v>736</v>
      </c>
      <c r="D30" s="17" t="s">
        <v>572</v>
      </c>
      <c r="E30" s="17" t="s">
        <v>621</v>
      </c>
      <c r="F30" s="17" t="s">
        <v>577</v>
      </c>
      <c r="G30" s="18">
        <v>22467</v>
      </c>
      <c r="H30" s="17"/>
      <c r="I30" s="17"/>
      <c r="J30" s="17" t="s">
        <v>512</v>
      </c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</row>
    <row r="31" spans="1:35" x14ac:dyDescent="0.3">
      <c r="A31" s="13" t="s">
        <v>600</v>
      </c>
      <c r="B31" s="14" t="s">
        <v>601</v>
      </c>
      <c r="C31" s="14">
        <v>1083</v>
      </c>
      <c r="D31" s="14" t="s">
        <v>572</v>
      </c>
      <c r="E31" s="14" t="s">
        <v>590</v>
      </c>
      <c r="F31" s="14" t="s">
        <v>577</v>
      </c>
      <c r="G31" s="15">
        <v>25130</v>
      </c>
      <c r="H31" s="14">
        <v>-20.82</v>
      </c>
      <c r="I31" s="14">
        <v>4.83</v>
      </c>
      <c r="J31" s="14" t="s">
        <v>337</v>
      </c>
    </row>
    <row r="32" spans="1:35" x14ac:dyDescent="0.3">
      <c r="A32" s="13" t="s">
        <v>600</v>
      </c>
      <c r="B32" s="14" t="s">
        <v>601</v>
      </c>
      <c r="C32" s="14">
        <v>6431</v>
      </c>
      <c r="D32" s="14" t="s">
        <v>572</v>
      </c>
      <c r="E32" s="14" t="s">
        <v>580</v>
      </c>
      <c r="F32" s="14" t="s">
        <v>596</v>
      </c>
      <c r="G32" s="15">
        <v>32761</v>
      </c>
      <c r="H32" s="14">
        <v>-20.13</v>
      </c>
      <c r="I32" s="14">
        <v>4.6100000000000003</v>
      </c>
      <c r="J32" s="14" t="s">
        <v>337</v>
      </c>
    </row>
    <row r="33" spans="1:35" x14ac:dyDescent="0.3">
      <c r="A33" s="13" t="s">
        <v>600</v>
      </c>
      <c r="B33" s="14" t="s">
        <v>601</v>
      </c>
      <c r="C33" s="14">
        <v>14992</v>
      </c>
      <c r="D33" s="14" t="s">
        <v>572</v>
      </c>
      <c r="E33" s="14" t="s">
        <v>590</v>
      </c>
      <c r="F33" s="14" t="s">
        <v>591</v>
      </c>
      <c r="G33" s="15">
        <v>36299</v>
      </c>
      <c r="H33" s="14">
        <v>-23.35</v>
      </c>
      <c r="I33" s="14">
        <v>4.25</v>
      </c>
      <c r="J33" s="14" t="s">
        <v>337</v>
      </c>
    </row>
    <row r="34" spans="1:35" x14ac:dyDescent="0.3">
      <c r="A34" s="13" t="s">
        <v>602</v>
      </c>
      <c r="B34" s="14" t="s">
        <v>603</v>
      </c>
      <c r="C34" s="14">
        <v>2829</v>
      </c>
      <c r="D34" s="14" t="s">
        <v>572</v>
      </c>
      <c r="E34" s="14" t="s">
        <v>604</v>
      </c>
      <c r="F34" s="14" t="s">
        <v>577</v>
      </c>
      <c r="G34" s="15">
        <v>1977</v>
      </c>
      <c r="H34" s="14">
        <v>-23.95</v>
      </c>
      <c r="I34" s="14">
        <v>2.04</v>
      </c>
      <c r="J34" s="14" t="s">
        <v>337</v>
      </c>
    </row>
    <row r="35" spans="1:35" x14ac:dyDescent="0.3">
      <c r="A35" s="13" t="s">
        <v>602</v>
      </c>
      <c r="B35" s="14" t="s">
        <v>603</v>
      </c>
      <c r="C35" s="14">
        <v>2996</v>
      </c>
      <c r="D35" s="14" t="s">
        <v>572</v>
      </c>
      <c r="E35" s="14" t="s">
        <v>605</v>
      </c>
      <c r="F35" s="14" t="s">
        <v>577</v>
      </c>
      <c r="G35" s="15">
        <v>28598</v>
      </c>
      <c r="H35" s="14">
        <v>-21.21</v>
      </c>
      <c r="I35" s="14">
        <v>2.0499999999999998</v>
      </c>
      <c r="J35" s="14" t="s">
        <v>337</v>
      </c>
    </row>
    <row r="36" spans="1:35" s="8" customFormat="1" x14ac:dyDescent="0.3">
      <c r="A36" s="16" t="s">
        <v>602</v>
      </c>
      <c r="B36" s="17" t="s">
        <v>603</v>
      </c>
      <c r="C36" s="17">
        <v>3619</v>
      </c>
      <c r="D36" s="17" t="s">
        <v>572</v>
      </c>
      <c r="E36" s="17" t="s">
        <v>590</v>
      </c>
      <c r="F36" s="17" t="s">
        <v>596</v>
      </c>
      <c r="G36" s="18">
        <v>30027</v>
      </c>
      <c r="H36" s="17"/>
      <c r="I36" s="17"/>
      <c r="J36" s="17" t="s">
        <v>512</v>
      </c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s="8" customFormat="1" x14ac:dyDescent="0.3">
      <c r="A37" s="16" t="s">
        <v>602</v>
      </c>
      <c r="B37" s="17" t="s">
        <v>603</v>
      </c>
      <c r="C37" s="17">
        <v>4013</v>
      </c>
      <c r="D37" s="17" t="s">
        <v>572</v>
      </c>
      <c r="E37" s="17" t="s">
        <v>622</v>
      </c>
      <c r="F37" s="17" t="s">
        <v>596</v>
      </c>
      <c r="G37" s="18">
        <v>30491</v>
      </c>
      <c r="H37" s="17" t="s">
        <v>256</v>
      </c>
      <c r="I37" s="17" t="s">
        <v>256</v>
      </c>
      <c r="J37" s="17" t="s">
        <v>512</v>
      </c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 x14ac:dyDescent="0.3">
      <c r="A38" s="13" t="s">
        <v>602</v>
      </c>
      <c r="B38" s="14" t="s">
        <v>603</v>
      </c>
      <c r="C38" s="14">
        <v>4157</v>
      </c>
      <c r="D38" s="14" t="s">
        <v>572</v>
      </c>
      <c r="E38" s="14" t="s">
        <v>604</v>
      </c>
      <c r="F38" s="14" t="s">
        <v>577</v>
      </c>
      <c r="G38" s="15">
        <v>30615</v>
      </c>
      <c r="H38" s="14">
        <v>-24.54</v>
      </c>
      <c r="I38" s="14">
        <v>3.37</v>
      </c>
      <c r="J38" s="14" t="s">
        <v>337</v>
      </c>
    </row>
    <row r="39" spans="1:35" x14ac:dyDescent="0.3">
      <c r="A39" s="13" t="s">
        <v>606</v>
      </c>
      <c r="B39" s="14" t="s">
        <v>607</v>
      </c>
      <c r="C39" s="14" t="s">
        <v>217</v>
      </c>
      <c r="D39" s="14" t="s">
        <v>572</v>
      </c>
      <c r="E39" s="14" t="s">
        <v>608</v>
      </c>
      <c r="F39" s="14" t="s">
        <v>609</v>
      </c>
      <c r="G39" s="15">
        <v>42660</v>
      </c>
      <c r="H39" s="14">
        <v>-22.68</v>
      </c>
      <c r="I39" s="14">
        <v>3.91</v>
      </c>
      <c r="J39" s="14" t="s">
        <v>337</v>
      </c>
    </row>
    <row r="40" spans="1:35" x14ac:dyDescent="0.3">
      <c r="A40" s="13" t="s">
        <v>606</v>
      </c>
      <c r="B40" s="14" t="s">
        <v>607</v>
      </c>
      <c r="C40" s="14">
        <v>262</v>
      </c>
      <c r="D40" s="14" t="s">
        <v>572</v>
      </c>
      <c r="E40" s="14" t="s">
        <v>608</v>
      </c>
      <c r="F40" s="14" t="s">
        <v>609</v>
      </c>
      <c r="G40" s="15">
        <v>42418</v>
      </c>
      <c r="H40" s="14">
        <v>-22.22</v>
      </c>
      <c r="I40" s="14">
        <v>6.98</v>
      </c>
      <c r="J40" s="14" t="s">
        <v>337</v>
      </c>
    </row>
    <row r="41" spans="1:35" x14ac:dyDescent="0.3">
      <c r="A41" s="13" t="s">
        <v>610</v>
      </c>
      <c r="B41" s="14" t="s">
        <v>611</v>
      </c>
      <c r="C41" s="14">
        <v>254</v>
      </c>
      <c r="D41" s="14" t="s">
        <v>572</v>
      </c>
      <c r="E41" s="14" t="s">
        <v>608</v>
      </c>
      <c r="F41" s="14" t="s">
        <v>609</v>
      </c>
      <c r="G41" s="15">
        <v>42092</v>
      </c>
      <c r="H41" s="14">
        <v>-21.45</v>
      </c>
      <c r="I41" s="14">
        <v>7.51</v>
      </c>
      <c r="J41" s="14" t="s">
        <v>337</v>
      </c>
    </row>
    <row r="42" spans="1:35" x14ac:dyDescent="0.3">
      <c r="A42" s="13" t="s">
        <v>610</v>
      </c>
      <c r="B42" s="14" t="s">
        <v>611</v>
      </c>
      <c r="C42" s="14" t="s">
        <v>217</v>
      </c>
      <c r="D42" s="14" t="s">
        <v>572</v>
      </c>
      <c r="E42" s="14" t="s">
        <v>612</v>
      </c>
      <c r="F42" s="14" t="s">
        <v>609</v>
      </c>
      <c r="G42" s="15" t="s">
        <v>217</v>
      </c>
      <c r="H42" s="14">
        <v>-18.03</v>
      </c>
      <c r="I42" s="14">
        <v>4.07</v>
      </c>
      <c r="J42" s="14" t="s">
        <v>337</v>
      </c>
    </row>
    <row r="43" spans="1:35" x14ac:dyDescent="0.3">
      <c r="A43" s="13" t="s">
        <v>610</v>
      </c>
      <c r="B43" s="14" t="s">
        <v>611</v>
      </c>
      <c r="C43" s="14">
        <v>103</v>
      </c>
      <c r="D43" s="14" t="s">
        <v>572</v>
      </c>
      <c r="E43" s="14" t="s">
        <v>217</v>
      </c>
      <c r="F43" s="14" t="s">
        <v>609</v>
      </c>
      <c r="G43" s="14">
        <v>2017</v>
      </c>
      <c r="H43" s="14">
        <v>-24.24</v>
      </c>
      <c r="I43" s="14">
        <v>5.56</v>
      </c>
      <c r="J43" s="14" t="s">
        <v>337</v>
      </c>
    </row>
    <row r="44" spans="1:35" x14ac:dyDescent="0.3">
      <c r="A44" s="13" t="s">
        <v>613</v>
      </c>
      <c r="B44" s="14" t="s">
        <v>614</v>
      </c>
      <c r="C44" s="14" t="s">
        <v>217</v>
      </c>
      <c r="D44" s="14" t="s">
        <v>572</v>
      </c>
      <c r="E44" s="14" t="s">
        <v>590</v>
      </c>
      <c r="F44" s="14" t="s">
        <v>609</v>
      </c>
      <c r="G44" s="15">
        <v>41808</v>
      </c>
      <c r="H44" s="14">
        <v>-21.06</v>
      </c>
      <c r="I44" s="14">
        <v>7.46</v>
      </c>
      <c r="J44" s="14" t="s">
        <v>337</v>
      </c>
    </row>
    <row r="45" spans="1:35" x14ac:dyDescent="0.3">
      <c r="A45" s="13" t="s">
        <v>613</v>
      </c>
      <c r="B45" s="14" t="s">
        <v>614</v>
      </c>
      <c r="C45" s="14">
        <v>201</v>
      </c>
      <c r="D45" s="14" t="s">
        <v>572</v>
      </c>
      <c r="E45" s="14" t="s">
        <v>217</v>
      </c>
      <c r="F45" s="14" t="s">
        <v>609</v>
      </c>
      <c r="G45" s="14">
        <v>2016</v>
      </c>
      <c r="H45" s="14">
        <v>-20.79</v>
      </c>
      <c r="I45" s="14">
        <v>7.32</v>
      </c>
      <c r="J45" s="14" t="s">
        <v>337</v>
      </c>
    </row>
    <row r="46" spans="1:35" x14ac:dyDescent="0.3">
      <c r="A46" s="13" t="s">
        <v>613</v>
      </c>
      <c r="B46" s="14" t="s">
        <v>614</v>
      </c>
      <c r="C46" s="14">
        <v>148</v>
      </c>
      <c r="D46" s="14" t="s">
        <v>572</v>
      </c>
      <c r="E46" s="14" t="s">
        <v>217</v>
      </c>
      <c r="F46" s="14" t="s">
        <v>609</v>
      </c>
      <c r="G46" s="14">
        <v>2016</v>
      </c>
      <c r="H46" s="14">
        <v>-21.51</v>
      </c>
      <c r="I46" s="14">
        <v>5.78</v>
      </c>
      <c r="J46" s="14" t="s">
        <v>337</v>
      </c>
    </row>
    <row r="47" spans="1:35" x14ac:dyDescent="0.3">
      <c r="A47" s="13" t="s">
        <v>613</v>
      </c>
      <c r="B47" s="14" t="s">
        <v>614</v>
      </c>
      <c r="C47" s="14">
        <v>199</v>
      </c>
      <c r="D47" s="14" t="s">
        <v>572</v>
      </c>
      <c r="E47" s="14" t="s">
        <v>590</v>
      </c>
      <c r="F47" s="14" t="s">
        <v>609</v>
      </c>
      <c r="G47" s="15">
        <v>42298</v>
      </c>
      <c r="H47" s="14">
        <v>-18.78</v>
      </c>
      <c r="I47" s="14">
        <v>6.35</v>
      </c>
      <c r="J47" s="14" t="s">
        <v>337</v>
      </c>
    </row>
    <row r="48" spans="1:35" x14ac:dyDescent="0.3">
      <c r="A48" s="13" t="s">
        <v>613</v>
      </c>
      <c r="B48" s="14" t="s">
        <v>614</v>
      </c>
      <c r="C48" s="14">
        <v>200</v>
      </c>
      <c r="D48" s="14" t="s">
        <v>572</v>
      </c>
      <c r="E48" s="14" t="s">
        <v>217</v>
      </c>
      <c r="F48" s="14" t="s">
        <v>609</v>
      </c>
      <c r="G48" s="15">
        <v>42271</v>
      </c>
      <c r="H48" s="14">
        <v>-22.78</v>
      </c>
      <c r="I48" s="14">
        <v>5.04</v>
      </c>
      <c r="J48" s="14" t="s">
        <v>337</v>
      </c>
    </row>
    <row r="49" spans="1:10" x14ac:dyDescent="0.3">
      <c r="A49" s="13" t="s">
        <v>615</v>
      </c>
      <c r="B49" s="14" t="s">
        <v>616</v>
      </c>
      <c r="C49" s="14">
        <v>208</v>
      </c>
      <c r="D49" s="14" t="s">
        <v>572</v>
      </c>
      <c r="E49" s="14" t="s">
        <v>217</v>
      </c>
      <c r="F49" s="14" t="s">
        <v>609</v>
      </c>
      <c r="G49" s="14">
        <v>2016</v>
      </c>
      <c r="H49" s="14">
        <v>-23.86</v>
      </c>
      <c r="I49" s="14">
        <v>4.71</v>
      </c>
      <c r="J49" s="14" t="s">
        <v>337</v>
      </c>
    </row>
    <row r="50" spans="1:10" x14ac:dyDescent="0.3">
      <c r="A50" s="13" t="s">
        <v>615</v>
      </c>
      <c r="B50" s="14" t="s">
        <v>616</v>
      </c>
      <c r="C50" s="14">
        <v>134</v>
      </c>
      <c r="D50" s="14" t="s">
        <v>572</v>
      </c>
      <c r="E50" s="14" t="s">
        <v>590</v>
      </c>
      <c r="F50" s="14" t="s">
        <v>609</v>
      </c>
      <c r="G50" s="15">
        <v>42430</v>
      </c>
      <c r="H50" s="14">
        <v>-23.77</v>
      </c>
      <c r="I50" s="14">
        <v>4.22</v>
      </c>
      <c r="J50" s="14" t="s">
        <v>337</v>
      </c>
    </row>
    <row r="51" spans="1:10" x14ac:dyDescent="0.3">
      <c r="A51" s="13" t="s">
        <v>615</v>
      </c>
      <c r="B51" s="14" t="s">
        <v>616</v>
      </c>
      <c r="C51" s="14">
        <v>102</v>
      </c>
      <c r="D51" s="14" t="s">
        <v>572</v>
      </c>
      <c r="E51" s="14" t="s">
        <v>217</v>
      </c>
      <c r="F51" s="14" t="s">
        <v>609</v>
      </c>
      <c r="G51" s="14">
        <v>2017</v>
      </c>
      <c r="H51" s="14">
        <v>-22.77</v>
      </c>
      <c r="I51" s="14">
        <v>6.17</v>
      </c>
      <c r="J51" s="14" t="s">
        <v>337</v>
      </c>
    </row>
    <row r="52" spans="1:10" x14ac:dyDescent="0.3">
      <c r="A52" s="13" t="s">
        <v>615</v>
      </c>
      <c r="B52" s="14" t="s">
        <v>616</v>
      </c>
      <c r="C52" s="14">
        <v>297</v>
      </c>
      <c r="D52" s="14" t="s">
        <v>572</v>
      </c>
      <c r="E52" s="14" t="s">
        <v>608</v>
      </c>
      <c r="F52" s="14" t="s">
        <v>609</v>
      </c>
      <c r="G52" s="15">
        <v>42669</v>
      </c>
      <c r="H52" s="14">
        <v>-24.2</v>
      </c>
      <c r="I52" s="14">
        <v>6.48</v>
      </c>
      <c r="J52" s="14" t="s">
        <v>337</v>
      </c>
    </row>
    <row r="53" spans="1:10" x14ac:dyDescent="0.3">
      <c r="A53" s="13" t="s">
        <v>615</v>
      </c>
      <c r="B53" s="14" t="s">
        <v>616</v>
      </c>
      <c r="C53" s="14">
        <v>276</v>
      </c>
      <c r="D53" s="14" t="s">
        <v>572</v>
      </c>
      <c r="E53" s="14" t="s">
        <v>608</v>
      </c>
      <c r="F53" s="14" t="s">
        <v>609</v>
      </c>
      <c r="G53" s="15">
        <v>42669</v>
      </c>
      <c r="H53" s="14">
        <v>-23.57</v>
      </c>
      <c r="I53" s="14">
        <v>4.92</v>
      </c>
      <c r="J53" s="14" t="s">
        <v>337</v>
      </c>
    </row>
    <row r="54" spans="1:10" x14ac:dyDescent="0.3">
      <c r="A54" s="13" t="s">
        <v>617</v>
      </c>
      <c r="B54" s="14" t="s">
        <v>618</v>
      </c>
      <c r="C54" s="14" t="s">
        <v>217</v>
      </c>
      <c r="D54" s="14" t="s">
        <v>572</v>
      </c>
      <c r="E54" s="14" t="s">
        <v>590</v>
      </c>
      <c r="F54" s="14" t="s">
        <v>609</v>
      </c>
      <c r="G54" s="15">
        <v>42630</v>
      </c>
      <c r="H54" s="14">
        <v>-22.15</v>
      </c>
      <c r="I54" s="14">
        <v>6.27</v>
      </c>
      <c r="J54" s="14" t="s">
        <v>337</v>
      </c>
    </row>
    <row r="55" spans="1:10" x14ac:dyDescent="0.3">
      <c r="A55" s="13" t="s">
        <v>617</v>
      </c>
      <c r="B55" s="14" t="s">
        <v>618</v>
      </c>
      <c r="C55" s="14">
        <v>387</v>
      </c>
      <c r="D55" s="14" t="s">
        <v>572</v>
      </c>
      <c r="E55" s="14" t="s">
        <v>619</v>
      </c>
      <c r="F55" s="14" t="s">
        <v>609</v>
      </c>
      <c r="G55" s="14">
        <v>2014</v>
      </c>
      <c r="H55" s="14">
        <v>-17.72</v>
      </c>
      <c r="I55" s="14">
        <v>6.12</v>
      </c>
      <c r="J55" s="14" t="s">
        <v>337</v>
      </c>
    </row>
    <row r="57" spans="1:10" x14ac:dyDescent="0.3">
      <c r="H57" s="20">
        <f>AVERAGE(H3:H55)</f>
        <v>-21.869787234042555</v>
      </c>
      <c r="I57" s="20">
        <f>AVERAGE(I3:I55)</f>
        <v>5.482127659574469</v>
      </c>
    </row>
    <row r="58" spans="1:10" x14ac:dyDescent="0.3">
      <c r="H58" s="20">
        <f>_xlfn.STDEV.S(H3:H55)</f>
        <v>2.0752888634573279</v>
      </c>
      <c r="I58" s="20">
        <f>_xlfn.STDEV.S(I3:I55)</f>
        <v>1.7243057029604074</v>
      </c>
    </row>
    <row r="59" spans="1:10" x14ac:dyDescent="0.3">
      <c r="H59" s="20">
        <f>H57-H58</f>
        <v>-23.945076097499882</v>
      </c>
      <c r="I59" s="20">
        <f>I57-I58</f>
        <v>3.7578219566140616</v>
      </c>
    </row>
    <row r="60" spans="1:10" x14ac:dyDescent="0.3">
      <c r="H60" s="20">
        <f>H57+H58</f>
        <v>-19.794498370585227</v>
      </c>
      <c r="I60" s="20">
        <f>I57+I58</f>
        <v>7.2064333625348764</v>
      </c>
    </row>
    <row r="62" spans="1:10" x14ac:dyDescent="0.3">
      <c r="B62" s="25" t="s">
        <v>644</v>
      </c>
      <c r="H62" s="14">
        <v>2.6</v>
      </c>
      <c r="I62" s="14">
        <v>1.9</v>
      </c>
    </row>
    <row r="63" spans="1:10" x14ac:dyDescent="0.3">
      <c r="H63" s="53">
        <f>H57+H62</f>
        <v>-19.269787234042553</v>
      </c>
      <c r="I63" s="53">
        <f>I57+I62</f>
        <v>7.3821276595744685</v>
      </c>
    </row>
    <row r="64" spans="1:10" x14ac:dyDescent="0.3">
      <c r="H64" s="20">
        <f>H59+H62</f>
        <v>-21.345076097499881</v>
      </c>
      <c r="I64" s="20">
        <f>I59+I62</f>
        <v>5.6578219566140611</v>
      </c>
    </row>
    <row r="65" spans="8:9" x14ac:dyDescent="0.3">
      <c r="H65" s="20">
        <f>H60+H62</f>
        <v>-17.194498370585226</v>
      </c>
      <c r="I65" s="20">
        <f>I60+I62</f>
        <v>9.1064333625348759</v>
      </c>
    </row>
  </sheetData>
  <mergeCells count="13">
    <mergeCell ref="AJ1:AK1"/>
    <mergeCell ref="L1:M1"/>
    <mergeCell ref="N1:O1"/>
    <mergeCell ref="P1:Q1"/>
    <mergeCell ref="R1:S1"/>
    <mergeCell ref="V1:W1"/>
    <mergeCell ref="X1:Y1"/>
    <mergeCell ref="T1:U1"/>
    <mergeCell ref="Z1:AA1"/>
    <mergeCell ref="AB1:AC1"/>
    <mergeCell ref="AD1:AE1"/>
    <mergeCell ref="AF1:AG1"/>
    <mergeCell ref="AH1:A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952C4-D546-5147-BF8A-72B3E62019A8}">
  <dimension ref="A1:Y52"/>
  <sheetViews>
    <sheetView topLeftCell="H1" zoomScale="125" workbookViewId="0">
      <selection activeCell="G4" sqref="G4:H4"/>
    </sheetView>
  </sheetViews>
  <sheetFormatPr defaultColWidth="11.5546875" defaultRowHeight="14.4" x14ac:dyDescent="0.3"/>
  <cols>
    <col min="1" max="1" width="17.44140625" style="3" customWidth="1"/>
    <col min="2" max="6" width="0" style="3" hidden="1" customWidth="1"/>
    <col min="7" max="8" width="10.77734375" style="3"/>
    <col min="9" max="9" width="20.109375" style="3" hidden="1" customWidth="1"/>
    <col min="10" max="10" width="22.77734375" style="37" hidden="1" customWidth="1"/>
    <col min="11" max="11" width="10.77734375" style="3"/>
    <col min="12" max="12" width="30.77734375" style="3" customWidth="1"/>
    <col min="13" max="15" width="10.77734375" style="3"/>
    <col min="16" max="16" width="18.33203125" style="3" customWidth="1"/>
    <col min="17" max="17" width="23.6640625" style="3" customWidth="1"/>
    <col min="18" max="20" width="10.77734375" style="3"/>
    <col min="21" max="21" width="18" style="3" customWidth="1"/>
    <col min="22" max="25" width="10.77734375" style="3"/>
  </cols>
  <sheetData>
    <row r="1" spans="1:25" ht="41.4" x14ac:dyDescent="0.3">
      <c r="A1" s="4" t="s">
        <v>0</v>
      </c>
      <c r="B1" s="4" t="s">
        <v>10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26" t="s">
        <v>8</v>
      </c>
      <c r="K1" s="26" t="s">
        <v>9</v>
      </c>
      <c r="L1" s="26"/>
      <c r="M1" s="48" t="s">
        <v>5</v>
      </c>
      <c r="N1" s="48" t="s">
        <v>6</v>
      </c>
      <c r="O1" s="4" t="s">
        <v>679</v>
      </c>
      <c r="R1" s="3" t="s">
        <v>5</v>
      </c>
      <c r="S1" s="3" t="s">
        <v>6</v>
      </c>
      <c r="T1" s="3" t="s">
        <v>679</v>
      </c>
      <c r="U1" s="3" t="s">
        <v>682</v>
      </c>
    </row>
    <row r="2" spans="1:25" x14ac:dyDescent="0.3">
      <c r="A2" s="3" t="s">
        <v>199</v>
      </c>
      <c r="B2" s="3" t="s">
        <v>104</v>
      </c>
      <c r="C2" s="3" t="s">
        <v>212</v>
      </c>
      <c r="D2" s="3" t="s">
        <v>223</v>
      </c>
      <c r="E2" s="3" t="s">
        <v>215</v>
      </c>
      <c r="F2" s="3" t="s">
        <v>217</v>
      </c>
      <c r="G2" s="3">
        <v>-14.63</v>
      </c>
      <c r="H2" s="3">
        <v>6.41</v>
      </c>
      <c r="I2" s="3" t="s">
        <v>324</v>
      </c>
      <c r="J2" s="37" t="s">
        <v>217</v>
      </c>
      <c r="K2" s="3" t="s">
        <v>337</v>
      </c>
      <c r="L2" s="3" t="s">
        <v>680</v>
      </c>
      <c r="M2" s="27">
        <v>-14.62</v>
      </c>
      <c r="N2" s="27">
        <v>6.42</v>
      </c>
      <c r="O2" s="3" t="s">
        <v>676</v>
      </c>
      <c r="P2" s="3" t="str">
        <f>A2</f>
        <v>Amber</v>
      </c>
      <c r="Q2" s="3" t="s">
        <v>681</v>
      </c>
      <c r="R2" s="3">
        <v>-14.62</v>
      </c>
      <c r="S2" s="3">
        <v>6.42</v>
      </c>
      <c r="T2" s="3" t="s">
        <v>676</v>
      </c>
      <c r="U2" s="3" t="s">
        <v>199</v>
      </c>
    </row>
    <row r="3" spans="1:25" x14ac:dyDescent="0.3">
      <c r="A3" s="3" t="s">
        <v>152</v>
      </c>
      <c r="B3" s="3" t="s">
        <v>52</v>
      </c>
      <c r="C3" s="3" t="s">
        <v>212</v>
      </c>
      <c r="D3" s="3">
        <v>4</v>
      </c>
      <c r="E3" s="3" t="s">
        <v>215</v>
      </c>
      <c r="F3" s="3">
        <v>1.1000000000000001</v>
      </c>
      <c r="G3" s="3">
        <v>-14.8</v>
      </c>
      <c r="H3" s="3">
        <v>5.69</v>
      </c>
      <c r="I3" s="3" t="s">
        <v>267</v>
      </c>
      <c r="J3" s="37" t="s">
        <v>217</v>
      </c>
      <c r="K3" s="3" t="s">
        <v>337</v>
      </c>
      <c r="M3" s="27">
        <v>-14.79</v>
      </c>
      <c r="N3" s="27">
        <v>5.69</v>
      </c>
      <c r="O3" s="3" t="s">
        <v>676</v>
      </c>
      <c r="P3" s="3" t="str">
        <f>A3</f>
        <v>Fiona</v>
      </c>
      <c r="R3" s="3">
        <v>-14.79</v>
      </c>
      <c r="S3" s="3">
        <v>5.69</v>
      </c>
      <c r="T3" s="3" t="s">
        <v>676</v>
      </c>
      <c r="U3" s="3" t="s">
        <v>152</v>
      </c>
    </row>
    <row r="4" spans="1:25" s="49" customFormat="1" x14ac:dyDescent="0.3">
      <c r="A4" s="46" t="s">
        <v>127</v>
      </c>
      <c r="B4" s="46" t="s">
        <v>22</v>
      </c>
      <c r="C4" s="46" t="s">
        <v>212</v>
      </c>
      <c r="D4" s="46">
        <v>4</v>
      </c>
      <c r="E4" s="46" t="s">
        <v>213</v>
      </c>
      <c r="F4" s="46">
        <v>4.3</v>
      </c>
      <c r="G4" s="46">
        <v>-14.92</v>
      </c>
      <c r="H4" s="46">
        <v>5.95</v>
      </c>
      <c r="I4" s="46" t="s">
        <v>239</v>
      </c>
      <c r="J4" s="47" t="s">
        <v>217</v>
      </c>
      <c r="K4" s="46" t="s">
        <v>337</v>
      </c>
      <c r="L4" s="46"/>
      <c r="M4" s="46"/>
      <c r="N4" s="46"/>
      <c r="O4" s="46"/>
      <c r="P4" s="46"/>
      <c r="Q4" s="46"/>
      <c r="R4" s="3">
        <v>-15.17</v>
      </c>
      <c r="S4" s="3">
        <v>6.75</v>
      </c>
      <c r="T4" s="3" t="s">
        <v>676</v>
      </c>
      <c r="U4" s="3" t="s">
        <v>175</v>
      </c>
      <c r="V4" s="46"/>
      <c r="W4" s="46"/>
      <c r="X4" s="46"/>
      <c r="Y4" s="46"/>
    </row>
    <row r="5" spans="1:25" ht="41.4" x14ac:dyDescent="0.3">
      <c r="A5" s="3" t="s">
        <v>122</v>
      </c>
      <c r="B5" s="3" t="s">
        <v>16</v>
      </c>
      <c r="C5" s="3" t="s">
        <v>212</v>
      </c>
      <c r="D5" s="3">
        <v>13</v>
      </c>
      <c r="E5" s="3" t="s">
        <v>215</v>
      </c>
      <c r="F5" s="3">
        <v>1.2</v>
      </c>
      <c r="G5" s="3">
        <v>-15.15</v>
      </c>
      <c r="H5" s="3">
        <v>7.74</v>
      </c>
      <c r="I5" s="3" t="s">
        <v>232</v>
      </c>
      <c r="J5" s="37" t="s">
        <v>233</v>
      </c>
      <c r="K5" s="3" t="s">
        <v>337</v>
      </c>
      <c r="M5" s="27">
        <v>-15.13</v>
      </c>
      <c r="N5" s="27">
        <v>7.73</v>
      </c>
      <c r="O5" s="3" t="s">
        <v>677</v>
      </c>
      <c r="P5" s="3" t="str">
        <f t="shared" ref="P5:P21" si="0">A5</f>
        <v>Banjo</v>
      </c>
      <c r="R5" s="3">
        <v>-15.89</v>
      </c>
      <c r="S5" s="3">
        <v>6.98</v>
      </c>
      <c r="T5" s="3" t="s">
        <v>676</v>
      </c>
      <c r="U5" s="3" t="s">
        <v>141</v>
      </c>
    </row>
    <row r="6" spans="1:25" ht="27.6" x14ac:dyDescent="0.3">
      <c r="A6" s="3" t="s">
        <v>172</v>
      </c>
      <c r="B6" s="3" t="s">
        <v>73</v>
      </c>
      <c r="C6" s="3" t="s">
        <v>212</v>
      </c>
      <c r="D6" s="3">
        <v>11</v>
      </c>
      <c r="E6" s="3" t="s">
        <v>213</v>
      </c>
      <c r="F6" s="3" t="s">
        <v>217</v>
      </c>
      <c r="G6" s="3">
        <v>-15.17</v>
      </c>
      <c r="H6" s="3">
        <v>6.12</v>
      </c>
      <c r="I6" s="3" t="s">
        <v>285</v>
      </c>
      <c r="J6" s="37" t="s">
        <v>252</v>
      </c>
      <c r="K6" s="3" t="s">
        <v>337</v>
      </c>
      <c r="M6" s="27">
        <v>-15.16</v>
      </c>
      <c r="N6" s="27">
        <v>6.1</v>
      </c>
      <c r="O6" s="3" t="s">
        <v>677</v>
      </c>
      <c r="P6" s="3" t="str">
        <f t="shared" si="0"/>
        <v>Vacuum</v>
      </c>
      <c r="R6" s="3">
        <v>-15.9</v>
      </c>
      <c r="S6" s="3">
        <v>6.74</v>
      </c>
      <c r="T6" s="3" t="s">
        <v>676</v>
      </c>
      <c r="U6" s="3" t="s">
        <v>154</v>
      </c>
    </row>
    <row r="7" spans="1:25" x14ac:dyDescent="0.3">
      <c r="A7" s="3" t="s">
        <v>175</v>
      </c>
      <c r="B7" s="3" t="s">
        <v>77</v>
      </c>
      <c r="C7" s="3" t="s">
        <v>212</v>
      </c>
      <c r="D7" s="3" t="s">
        <v>223</v>
      </c>
      <c r="E7" s="3" t="s">
        <v>213</v>
      </c>
      <c r="F7" s="3" t="s">
        <v>217</v>
      </c>
      <c r="G7" s="3">
        <v>-15.18</v>
      </c>
      <c r="H7" s="3">
        <v>6.75</v>
      </c>
      <c r="I7" s="3" t="s">
        <v>290</v>
      </c>
      <c r="J7" s="37" t="s">
        <v>217</v>
      </c>
      <c r="K7" s="3" t="s">
        <v>337</v>
      </c>
      <c r="M7" s="27">
        <v>-15.17</v>
      </c>
      <c r="N7" s="27">
        <v>6.75</v>
      </c>
      <c r="O7" s="3" t="s">
        <v>676</v>
      </c>
      <c r="P7" s="3" t="str">
        <f t="shared" si="0"/>
        <v>Sunny B.</v>
      </c>
      <c r="R7" s="3">
        <v>-16.28</v>
      </c>
      <c r="S7" s="3">
        <v>6.52</v>
      </c>
      <c r="T7" s="3" t="s">
        <v>676</v>
      </c>
      <c r="U7" s="3" t="s">
        <v>166</v>
      </c>
    </row>
    <row r="8" spans="1:25" x14ac:dyDescent="0.3">
      <c r="A8" s="3" t="s">
        <v>188</v>
      </c>
      <c r="B8" s="3" t="s">
        <v>92</v>
      </c>
      <c r="C8" s="3" t="s">
        <v>212</v>
      </c>
      <c r="D8" s="3">
        <v>8</v>
      </c>
      <c r="E8" s="3" t="s">
        <v>215</v>
      </c>
      <c r="F8" s="3">
        <v>2.6</v>
      </c>
      <c r="G8" s="3">
        <v>-15.34</v>
      </c>
      <c r="H8" s="3">
        <v>6.67</v>
      </c>
      <c r="I8" s="3" t="s">
        <v>311</v>
      </c>
      <c r="J8" s="37" t="s">
        <v>217</v>
      </c>
      <c r="K8" s="3" t="s">
        <v>337</v>
      </c>
      <c r="M8" s="27">
        <v>-15.32</v>
      </c>
      <c r="N8" s="27">
        <v>6.68</v>
      </c>
      <c r="O8" s="3" t="s">
        <v>675</v>
      </c>
      <c r="P8" s="3" t="str">
        <f t="shared" si="0"/>
        <v>Nola</v>
      </c>
      <c r="R8" s="3">
        <v>-16.52</v>
      </c>
      <c r="S8" s="3">
        <v>6.4</v>
      </c>
      <c r="T8" s="3" t="s">
        <v>676</v>
      </c>
    </row>
    <row r="9" spans="1:25" ht="27.6" x14ac:dyDescent="0.3">
      <c r="A9" s="3" t="s">
        <v>137</v>
      </c>
      <c r="B9" s="3" t="s">
        <v>34</v>
      </c>
      <c r="C9" s="3" t="s">
        <v>212</v>
      </c>
      <c r="D9" s="3">
        <v>11</v>
      </c>
      <c r="E9" s="3" t="s">
        <v>213</v>
      </c>
      <c r="F9" s="3">
        <v>5.7</v>
      </c>
      <c r="G9" s="3">
        <v>-15.38</v>
      </c>
      <c r="H9" s="3">
        <v>6.44</v>
      </c>
      <c r="I9" s="3" t="s">
        <v>251</v>
      </c>
      <c r="J9" s="37" t="s">
        <v>252</v>
      </c>
      <c r="K9" s="3" t="s">
        <v>337</v>
      </c>
      <c r="M9" s="27">
        <v>-15.37</v>
      </c>
      <c r="N9" s="27">
        <v>6.42</v>
      </c>
      <c r="O9" s="3" t="s">
        <v>677</v>
      </c>
      <c r="P9" s="3" t="str">
        <f t="shared" si="0"/>
        <v>Beatle</v>
      </c>
      <c r="R9" s="3">
        <v>-17.47</v>
      </c>
      <c r="S9" s="3">
        <v>8.4600000000000009</v>
      </c>
      <c r="T9" s="3" t="s">
        <v>676</v>
      </c>
      <c r="U9" s="3" t="s">
        <v>194</v>
      </c>
    </row>
    <row r="10" spans="1:25" x14ac:dyDescent="0.3">
      <c r="A10" s="3" t="s">
        <v>165</v>
      </c>
      <c r="B10" s="3" t="s">
        <v>66</v>
      </c>
      <c r="C10" s="3" t="s">
        <v>212</v>
      </c>
      <c r="D10" s="3">
        <v>19</v>
      </c>
      <c r="E10" s="3" t="s">
        <v>215</v>
      </c>
      <c r="F10" s="3">
        <v>2.5</v>
      </c>
      <c r="G10" s="3">
        <v>-15.44</v>
      </c>
      <c r="H10" s="3">
        <v>6.48</v>
      </c>
      <c r="I10" s="3" t="s">
        <v>279</v>
      </c>
      <c r="J10" s="37" t="s">
        <v>217</v>
      </c>
      <c r="K10" s="3" t="s">
        <v>337</v>
      </c>
      <c r="M10" s="27">
        <v>-15.43</v>
      </c>
      <c r="N10" s="27">
        <v>6.49</v>
      </c>
      <c r="O10" s="3" t="s">
        <v>678</v>
      </c>
      <c r="P10" s="3" t="str">
        <f t="shared" si="0"/>
        <v>Gracie</v>
      </c>
      <c r="R10" s="3">
        <v>-17.920000000000002</v>
      </c>
      <c r="S10" s="3">
        <v>6.55</v>
      </c>
      <c r="T10" s="3" t="s">
        <v>676</v>
      </c>
      <c r="U10" s="3" t="s">
        <v>147</v>
      </c>
    </row>
    <row r="11" spans="1:25" ht="41.4" x14ac:dyDescent="0.3">
      <c r="A11" s="3" t="s">
        <v>119</v>
      </c>
      <c r="B11" s="3" t="s">
        <v>13</v>
      </c>
      <c r="C11" s="3" t="s">
        <v>212</v>
      </c>
      <c r="D11" s="3">
        <v>14</v>
      </c>
      <c r="E11" s="3" t="s">
        <v>215</v>
      </c>
      <c r="F11" s="3" t="s">
        <v>217</v>
      </c>
      <c r="G11" s="3">
        <v>-15.58</v>
      </c>
      <c r="H11" s="3">
        <v>7.08</v>
      </c>
      <c r="I11" s="3" t="s">
        <v>228</v>
      </c>
      <c r="J11" s="37" t="s">
        <v>227</v>
      </c>
      <c r="K11" s="3" t="s">
        <v>337</v>
      </c>
      <c r="M11" s="27">
        <v>-15.56</v>
      </c>
      <c r="N11" s="27">
        <v>7.06</v>
      </c>
      <c r="O11" s="3" t="s">
        <v>677</v>
      </c>
      <c r="P11" s="3" t="str">
        <f t="shared" si="0"/>
        <v>Kicky</v>
      </c>
      <c r="R11" s="3">
        <v>-18.5</v>
      </c>
      <c r="S11" s="3">
        <v>6.72</v>
      </c>
      <c r="T11" s="3" t="s">
        <v>676</v>
      </c>
      <c r="U11" s="3" t="s">
        <v>128</v>
      </c>
    </row>
    <row r="12" spans="1:25" x14ac:dyDescent="0.3">
      <c r="A12" s="3" t="s">
        <v>138</v>
      </c>
      <c r="B12" s="3" t="s">
        <v>35</v>
      </c>
      <c r="C12" s="3" t="s">
        <v>212</v>
      </c>
      <c r="D12" s="3">
        <v>9</v>
      </c>
      <c r="E12" s="3" t="s">
        <v>215</v>
      </c>
      <c r="F12" s="3">
        <v>2.4</v>
      </c>
      <c r="G12" s="3">
        <v>-15.7</v>
      </c>
      <c r="H12" s="3">
        <v>6.25</v>
      </c>
      <c r="I12" s="3" t="s">
        <v>253</v>
      </c>
      <c r="J12" s="37" t="s">
        <v>217</v>
      </c>
      <c r="K12" s="3" t="s">
        <v>337</v>
      </c>
      <c r="M12" s="27">
        <v>-15.68</v>
      </c>
      <c r="N12" s="27">
        <v>6.26</v>
      </c>
      <c r="O12" s="3" t="s">
        <v>675</v>
      </c>
      <c r="P12" s="3" t="str">
        <f t="shared" si="0"/>
        <v>Snickerdoodle</v>
      </c>
      <c r="R12" s="3">
        <v>-19.829999999999998</v>
      </c>
      <c r="S12" s="3">
        <v>6.2</v>
      </c>
      <c r="T12" s="3" t="s">
        <v>676</v>
      </c>
      <c r="U12" s="3" t="s">
        <v>123</v>
      </c>
    </row>
    <row r="13" spans="1:25" x14ac:dyDescent="0.3">
      <c r="A13" s="3" t="s">
        <v>180</v>
      </c>
      <c r="B13" s="3" t="s">
        <v>83</v>
      </c>
      <c r="C13" s="3" t="s">
        <v>212</v>
      </c>
      <c r="D13" s="3">
        <v>9</v>
      </c>
      <c r="E13" s="3" t="s">
        <v>213</v>
      </c>
      <c r="F13" s="3">
        <v>15.2</v>
      </c>
      <c r="G13" s="3">
        <v>-15.7</v>
      </c>
      <c r="H13" s="3">
        <v>6.07</v>
      </c>
      <c r="I13" s="3" t="s">
        <v>297</v>
      </c>
      <c r="J13" s="37" t="s">
        <v>298</v>
      </c>
      <c r="K13" s="3" t="s">
        <v>337</v>
      </c>
      <c r="M13" s="27">
        <v>-15.68</v>
      </c>
      <c r="N13" s="27">
        <v>6.06</v>
      </c>
      <c r="O13" s="3" t="s">
        <v>677</v>
      </c>
      <c r="P13" s="3" t="str">
        <f t="shared" si="0"/>
        <v>Oreo</v>
      </c>
      <c r="R13" s="3">
        <v>-20.100000000000001</v>
      </c>
      <c r="S13" s="3">
        <v>6.13</v>
      </c>
      <c r="T13" s="3" t="s">
        <v>676</v>
      </c>
      <c r="U13" s="3" t="s">
        <v>129</v>
      </c>
    </row>
    <row r="14" spans="1:25" x14ac:dyDescent="0.3">
      <c r="A14" s="3" t="s">
        <v>132</v>
      </c>
      <c r="B14" s="3" t="s">
        <v>28</v>
      </c>
      <c r="C14" s="3" t="s">
        <v>212</v>
      </c>
      <c r="D14" s="3">
        <v>6</v>
      </c>
      <c r="E14" s="3" t="s">
        <v>213</v>
      </c>
      <c r="F14" s="3">
        <v>1.1000000000000001</v>
      </c>
      <c r="G14" s="3">
        <v>-15.87</v>
      </c>
      <c r="H14" s="3">
        <v>7.12</v>
      </c>
      <c r="I14" s="3" t="s">
        <v>244</v>
      </c>
      <c r="J14" s="37" t="s">
        <v>217</v>
      </c>
      <c r="K14" s="3" t="s">
        <v>337</v>
      </c>
      <c r="M14" s="27">
        <v>-15.86</v>
      </c>
      <c r="N14" s="27">
        <v>7.12</v>
      </c>
      <c r="O14" s="3" t="s">
        <v>675</v>
      </c>
      <c r="P14" s="3" t="str">
        <f t="shared" si="0"/>
        <v>Don Carlos</v>
      </c>
      <c r="R14" s="3">
        <v>-15.32</v>
      </c>
      <c r="S14" s="3">
        <v>6.68</v>
      </c>
      <c r="T14" s="3" t="s">
        <v>675</v>
      </c>
      <c r="U14" s="3" t="s">
        <v>188</v>
      </c>
    </row>
    <row r="15" spans="1:25" x14ac:dyDescent="0.3">
      <c r="A15" s="3" t="s">
        <v>153</v>
      </c>
      <c r="B15" s="3" t="s">
        <v>53</v>
      </c>
      <c r="C15" s="3" t="s">
        <v>212</v>
      </c>
      <c r="D15" s="3">
        <v>8</v>
      </c>
      <c r="E15" s="3" t="s">
        <v>215</v>
      </c>
      <c r="F15" s="3">
        <v>3.5</v>
      </c>
      <c r="G15" s="3">
        <v>-15.87</v>
      </c>
      <c r="H15" s="3">
        <v>5.75</v>
      </c>
      <c r="I15" s="3" t="s">
        <v>268</v>
      </c>
      <c r="J15" s="37" t="s">
        <v>217</v>
      </c>
      <c r="K15" s="3" t="s">
        <v>337</v>
      </c>
      <c r="M15" s="27">
        <v>-15.86</v>
      </c>
      <c r="N15" s="27">
        <v>5.75</v>
      </c>
      <c r="O15" s="3" t="s">
        <v>675</v>
      </c>
      <c r="P15" s="3" t="str">
        <f t="shared" si="0"/>
        <v>Luna M.</v>
      </c>
      <c r="R15" s="3">
        <v>-15.68</v>
      </c>
      <c r="S15" s="3">
        <v>6.26</v>
      </c>
      <c r="T15" s="3" t="s">
        <v>675</v>
      </c>
      <c r="U15" s="3" t="s">
        <v>138</v>
      </c>
    </row>
    <row r="16" spans="1:25" x14ac:dyDescent="0.3">
      <c r="A16" s="3" t="s">
        <v>141</v>
      </c>
      <c r="B16" s="3" t="s">
        <v>38</v>
      </c>
      <c r="C16" s="3" t="s">
        <v>212</v>
      </c>
      <c r="D16" s="3">
        <v>12</v>
      </c>
      <c r="E16" s="3" t="s">
        <v>215</v>
      </c>
      <c r="F16" s="3" t="s">
        <v>256</v>
      </c>
      <c r="G16" s="3">
        <v>-15.91</v>
      </c>
      <c r="H16" s="3">
        <v>6.98</v>
      </c>
      <c r="I16" s="3" t="s">
        <v>257</v>
      </c>
      <c r="J16" s="37" t="s">
        <v>217</v>
      </c>
      <c r="K16" s="3" t="s">
        <v>337</v>
      </c>
      <c r="M16" s="27">
        <v>-15.89</v>
      </c>
      <c r="N16" s="27">
        <v>6.98</v>
      </c>
      <c r="O16" s="3" t="s">
        <v>676</v>
      </c>
      <c r="P16" s="3" t="str">
        <f t="shared" si="0"/>
        <v>Sunny Z.</v>
      </c>
      <c r="R16" s="3">
        <v>-15.86</v>
      </c>
      <c r="S16" s="3">
        <v>7.12</v>
      </c>
      <c r="T16" s="3" t="s">
        <v>675</v>
      </c>
      <c r="U16" s="3" t="s">
        <v>132</v>
      </c>
    </row>
    <row r="17" spans="1:25" x14ac:dyDescent="0.3">
      <c r="A17" s="3" t="s">
        <v>154</v>
      </c>
      <c r="B17" s="3" t="s">
        <v>54</v>
      </c>
      <c r="C17" s="3" t="s">
        <v>212</v>
      </c>
      <c r="D17" s="3" t="s">
        <v>221</v>
      </c>
      <c r="E17" s="3" t="s">
        <v>213</v>
      </c>
      <c r="F17" s="3">
        <v>4</v>
      </c>
      <c r="G17" s="3">
        <v>-15.91</v>
      </c>
      <c r="H17" s="3">
        <v>6.74</v>
      </c>
      <c r="I17" s="3" t="s">
        <v>269</v>
      </c>
      <c r="J17" s="37" t="s">
        <v>217</v>
      </c>
      <c r="K17" s="3" t="s">
        <v>337</v>
      </c>
      <c r="M17" s="27">
        <v>-15.9</v>
      </c>
      <c r="N17" s="27">
        <v>6.74</v>
      </c>
      <c r="O17" s="3" t="s">
        <v>676</v>
      </c>
      <c r="P17" s="3" t="str">
        <f t="shared" si="0"/>
        <v>Climber</v>
      </c>
      <c r="R17" s="3">
        <v>-15.86</v>
      </c>
      <c r="S17" s="3">
        <v>5.75</v>
      </c>
      <c r="T17" s="3" t="s">
        <v>675</v>
      </c>
      <c r="U17" s="3" t="s">
        <v>153</v>
      </c>
    </row>
    <row r="18" spans="1:25" ht="41.4" x14ac:dyDescent="0.3">
      <c r="A18" s="3" t="s">
        <v>140</v>
      </c>
      <c r="B18" s="3" t="s">
        <v>37</v>
      </c>
      <c r="C18" s="3" t="s">
        <v>212</v>
      </c>
      <c r="D18" s="3">
        <v>6</v>
      </c>
      <c r="E18" s="3" t="s">
        <v>213</v>
      </c>
      <c r="F18" s="3">
        <v>12</v>
      </c>
      <c r="G18" s="3">
        <v>-16.04</v>
      </c>
      <c r="H18" s="3">
        <v>7.11</v>
      </c>
      <c r="I18" s="3" t="s">
        <v>255</v>
      </c>
      <c r="J18" s="37" t="s">
        <v>233</v>
      </c>
      <c r="K18" s="3" t="s">
        <v>337</v>
      </c>
      <c r="M18" s="27">
        <v>-16.03</v>
      </c>
      <c r="N18" s="27">
        <v>7.1</v>
      </c>
      <c r="O18" s="3" t="s">
        <v>677</v>
      </c>
      <c r="P18" s="3" t="str">
        <f t="shared" si="0"/>
        <v>Leopard</v>
      </c>
      <c r="R18" s="3">
        <v>-16.03</v>
      </c>
      <c r="S18" s="3">
        <v>6.85</v>
      </c>
      <c r="T18" s="3" t="s">
        <v>675</v>
      </c>
      <c r="U18" s="3" t="s">
        <v>142</v>
      </c>
    </row>
    <row r="19" spans="1:25" x14ac:dyDescent="0.3">
      <c r="A19" s="3" t="s">
        <v>142</v>
      </c>
      <c r="B19" s="3" t="s">
        <v>39</v>
      </c>
      <c r="C19" s="3" t="s">
        <v>212</v>
      </c>
      <c r="D19" s="3">
        <v>3</v>
      </c>
      <c r="E19" s="3" t="s">
        <v>215</v>
      </c>
      <c r="F19" s="3">
        <v>1.7</v>
      </c>
      <c r="G19" s="3">
        <v>-16.04</v>
      </c>
      <c r="H19" s="3">
        <v>6.84</v>
      </c>
      <c r="I19" s="3" t="s">
        <v>244</v>
      </c>
      <c r="J19" s="37" t="s">
        <v>217</v>
      </c>
      <c r="K19" s="3" t="s">
        <v>337</v>
      </c>
      <c r="M19" s="27">
        <v>-16.03</v>
      </c>
      <c r="N19" s="27">
        <v>6.85</v>
      </c>
      <c r="O19" s="3" t="s">
        <v>675</v>
      </c>
      <c r="P19" s="3" t="str">
        <f t="shared" si="0"/>
        <v>Tallulah</v>
      </c>
      <c r="R19" s="3">
        <v>-16.420000000000002</v>
      </c>
      <c r="S19" s="3">
        <v>6.21</v>
      </c>
      <c r="T19" s="3" t="s">
        <v>675</v>
      </c>
      <c r="U19" s="3" t="s">
        <v>161</v>
      </c>
    </row>
    <row r="20" spans="1:25" x14ac:dyDescent="0.3">
      <c r="A20" s="3" t="s">
        <v>190</v>
      </c>
      <c r="B20" s="3" t="s">
        <v>94</v>
      </c>
      <c r="C20" s="3" t="s">
        <v>212</v>
      </c>
      <c r="D20" s="3">
        <v>10</v>
      </c>
      <c r="E20" s="3" t="s">
        <v>213</v>
      </c>
      <c r="F20" s="3">
        <v>1</v>
      </c>
      <c r="G20" s="3">
        <v>-16.09</v>
      </c>
      <c r="H20" s="3">
        <v>8.0299999999999994</v>
      </c>
      <c r="I20" s="3" t="s">
        <v>314</v>
      </c>
      <c r="J20" s="37" t="s">
        <v>315</v>
      </c>
      <c r="K20" s="3" t="s">
        <v>337</v>
      </c>
      <c r="M20" s="27">
        <v>-16.07</v>
      </c>
      <c r="N20" s="27">
        <v>8.0299999999999994</v>
      </c>
      <c r="O20" s="3" t="s">
        <v>678</v>
      </c>
      <c r="P20" s="3" t="str">
        <f t="shared" si="0"/>
        <v>Douglas</v>
      </c>
      <c r="R20" s="3">
        <v>-16.489999999999998</v>
      </c>
      <c r="S20" s="3">
        <v>8.69</v>
      </c>
      <c r="T20" s="3" t="s">
        <v>675</v>
      </c>
      <c r="U20" s="3" t="s">
        <v>193</v>
      </c>
    </row>
    <row r="21" spans="1:25" ht="41.4" x14ac:dyDescent="0.3">
      <c r="A21" s="3" t="s">
        <v>133</v>
      </c>
      <c r="B21" s="3" t="s">
        <v>29</v>
      </c>
      <c r="C21" s="3" t="s">
        <v>212</v>
      </c>
      <c r="D21" s="3">
        <v>17</v>
      </c>
      <c r="E21" s="3" t="s">
        <v>213</v>
      </c>
      <c r="F21" s="3">
        <v>3.2</v>
      </c>
      <c r="G21" s="3">
        <v>-16.23</v>
      </c>
      <c r="H21" s="3">
        <v>6.89</v>
      </c>
      <c r="I21" s="3" t="s">
        <v>245</v>
      </c>
      <c r="J21" s="37" t="s">
        <v>233</v>
      </c>
      <c r="K21" s="3" t="s">
        <v>337</v>
      </c>
      <c r="M21" s="27">
        <v>-16.22</v>
      </c>
      <c r="N21" s="27">
        <v>6.9</v>
      </c>
      <c r="O21" s="3" t="s">
        <v>678</v>
      </c>
      <c r="P21" s="3" t="str">
        <f t="shared" si="0"/>
        <v>Tonka Apple</v>
      </c>
      <c r="R21" s="3">
        <v>-17.12</v>
      </c>
      <c r="S21" s="3">
        <v>7.4</v>
      </c>
      <c r="T21" s="3" t="s">
        <v>675</v>
      </c>
      <c r="U21" s="3" t="s">
        <v>146</v>
      </c>
    </row>
    <row r="22" spans="1:25" x14ac:dyDescent="0.3">
      <c r="A22" s="3" t="s">
        <v>166</v>
      </c>
      <c r="B22" s="3" t="s">
        <v>67</v>
      </c>
      <c r="C22" s="3" t="s">
        <v>212</v>
      </c>
      <c r="G22" s="3">
        <v>-16.29</v>
      </c>
      <c r="H22" s="3">
        <v>6.52</v>
      </c>
      <c r="I22" s="3" t="s">
        <v>280</v>
      </c>
      <c r="J22" s="37" t="s">
        <v>217</v>
      </c>
      <c r="K22" s="3" t="s">
        <v>337</v>
      </c>
      <c r="M22" s="27">
        <v>-16.28</v>
      </c>
      <c r="N22" s="27">
        <v>6.52</v>
      </c>
      <c r="O22" s="3" t="s">
        <v>676</v>
      </c>
      <c r="P22" s="3" t="str">
        <f t="shared" ref="P22:P26" si="1">A22</f>
        <v>Joey</v>
      </c>
      <c r="R22" s="3">
        <v>-17.29</v>
      </c>
      <c r="S22" s="3">
        <v>6.68</v>
      </c>
      <c r="T22" s="3" t="s">
        <v>675</v>
      </c>
      <c r="U22" s="3" t="s">
        <v>125</v>
      </c>
    </row>
    <row r="23" spans="1:25" s="49" customFormat="1" ht="27.6" x14ac:dyDescent="0.3">
      <c r="A23" s="46" t="s">
        <v>143</v>
      </c>
      <c r="B23" s="46" t="s">
        <v>41</v>
      </c>
      <c r="C23" s="46" t="s">
        <v>212</v>
      </c>
      <c r="D23" s="46">
        <v>8</v>
      </c>
      <c r="E23" s="46" t="s">
        <v>213</v>
      </c>
      <c r="F23" s="46">
        <v>2.4</v>
      </c>
      <c r="G23" s="46">
        <v>-16.329999999999998</v>
      </c>
      <c r="H23" s="46">
        <v>6.56</v>
      </c>
      <c r="I23" s="46" t="s">
        <v>258</v>
      </c>
      <c r="J23" s="47" t="s">
        <v>252</v>
      </c>
      <c r="K23" s="46" t="s">
        <v>337</v>
      </c>
      <c r="L23" s="46"/>
      <c r="M23" s="50">
        <v>-16.309999999999999</v>
      </c>
      <c r="N23" s="50">
        <v>6.56</v>
      </c>
      <c r="O23" s="46" t="s">
        <v>678</v>
      </c>
      <c r="P23" s="46" t="str">
        <f t="shared" si="1"/>
        <v>Cayden</v>
      </c>
      <c r="Q23" s="46"/>
      <c r="R23" s="3">
        <v>-17.8</v>
      </c>
      <c r="S23" s="3">
        <v>7.14</v>
      </c>
      <c r="T23" s="3" t="s">
        <v>675</v>
      </c>
      <c r="U23" s="3" t="s">
        <v>159</v>
      </c>
      <c r="V23" s="46"/>
      <c r="W23" s="46"/>
      <c r="X23" s="46"/>
      <c r="Y23" s="46"/>
    </row>
    <row r="24" spans="1:25" ht="27.6" x14ac:dyDescent="0.3">
      <c r="A24" s="3" t="s">
        <v>181</v>
      </c>
      <c r="B24" s="3" t="s">
        <v>84</v>
      </c>
      <c r="C24" s="3" t="s">
        <v>212</v>
      </c>
      <c r="D24" s="3">
        <v>9</v>
      </c>
      <c r="E24" s="3" t="s">
        <v>215</v>
      </c>
      <c r="F24" s="3">
        <v>2.2999999999999998</v>
      </c>
      <c r="G24" s="3">
        <v>-16.420000000000002</v>
      </c>
      <c r="H24" s="3">
        <v>7.14</v>
      </c>
      <c r="I24" s="3" t="s">
        <v>299</v>
      </c>
      <c r="J24" s="37" t="s">
        <v>300</v>
      </c>
      <c r="K24" s="3" t="s">
        <v>337</v>
      </c>
      <c r="M24" s="27">
        <v>-16.41</v>
      </c>
      <c r="N24" s="27">
        <v>7.15</v>
      </c>
      <c r="O24" s="3" t="s">
        <v>678</v>
      </c>
      <c r="P24" s="3" t="str">
        <f t="shared" si="1"/>
        <v>Tex</v>
      </c>
      <c r="R24" s="3">
        <v>-18.02</v>
      </c>
      <c r="S24" s="3">
        <v>7.02</v>
      </c>
      <c r="T24" s="3" t="s">
        <v>675</v>
      </c>
      <c r="U24" s="3" t="s">
        <v>168</v>
      </c>
    </row>
    <row r="25" spans="1:25" x14ac:dyDescent="0.3">
      <c r="A25" s="3" t="s">
        <v>161</v>
      </c>
      <c r="B25" s="3" t="s">
        <v>61</v>
      </c>
      <c r="C25" s="3" t="s">
        <v>212</v>
      </c>
      <c r="D25" s="3">
        <v>5</v>
      </c>
      <c r="E25" s="3" t="s">
        <v>215</v>
      </c>
      <c r="F25" s="3">
        <v>1.3</v>
      </c>
      <c r="G25" s="3">
        <v>-16.43</v>
      </c>
      <c r="H25" s="3">
        <v>6.2</v>
      </c>
      <c r="I25" s="3" t="s">
        <v>237</v>
      </c>
      <c r="J25" s="37" t="s">
        <v>217</v>
      </c>
      <c r="K25" s="3" t="s">
        <v>337</v>
      </c>
      <c r="M25" s="27">
        <v>-16.420000000000002</v>
      </c>
      <c r="N25" s="27">
        <v>6.21</v>
      </c>
      <c r="O25" s="3" t="s">
        <v>675</v>
      </c>
      <c r="P25" s="3" t="str">
        <f t="shared" si="1"/>
        <v>Catniss Everdeen</v>
      </c>
      <c r="R25" s="3">
        <v>-15.13</v>
      </c>
      <c r="S25" s="3">
        <v>7.73</v>
      </c>
      <c r="T25" s="3" t="s">
        <v>677</v>
      </c>
      <c r="U25" s="3" t="s">
        <v>122</v>
      </c>
    </row>
    <row r="26" spans="1:25" s="49" customFormat="1" ht="27.6" x14ac:dyDescent="0.3">
      <c r="A26" s="46" t="s">
        <v>143</v>
      </c>
      <c r="B26" s="46" t="s">
        <v>40</v>
      </c>
      <c r="C26" s="46" t="s">
        <v>212</v>
      </c>
      <c r="D26" s="46">
        <v>8</v>
      </c>
      <c r="E26" s="46" t="s">
        <v>213</v>
      </c>
      <c r="F26" s="46">
        <v>2.4</v>
      </c>
      <c r="G26" s="46">
        <v>-16.489999999999998</v>
      </c>
      <c r="H26" s="46">
        <v>7.09</v>
      </c>
      <c r="I26" s="46" t="s">
        <v>258</v>
      </c>
      <c r="J26" s="47" t="s">
        <v>252</v>
      </c>
      <c r="K26" s="46" t="s">
        <v>337</v>
      </c>
      <c r="L26" s="46"/>
      <c r="M26" s="50">
        <v>-16.48</v>
      </c>
      <c r="N26" s="50">
        <v>7.09</v>
      </c>
      <c r="O26" s="46" t="s">
        <v>678</v>
      </c>
      <c r="P26" s="46" t="str">
        <f t="shared" si="1"/>
        <v>Cayden</v>
      </c>
      <c r="Q26" s="46"/>
      <c r="R26" s="3">
        <v>-15.16</v>
      </c>
      <c r="S26" s="3">
        <v>6.1</v>
      </c>
      <c r="T26" s="3" t="s">
        <v>677</v>
      </c>
      <c r="U26" s="3" t="s">
        <v>172</v>
      </c>
      <c r="V26" s="46"/>
      <c r="W26" s="46"/>
      <c r="X26" s="46"/>
      <c r="Y26" s="46"/>
    </row>
    <row r="27" spans="1:25" x14ac:dyDescent="0.3">
      <c r="A27" s="3" t="s">
        <v>149</v>
      </c>
      <c r="B27" s="3" t="s">
        <v>48</v>
      </c>
      <c r="C27" s="3" t="s">
        <v>212</v>
      </c>
      <c r="D27" s="3">
        <v>3</v>
      </c>
      <c r="E27" s="3" t="s">
        <v>215</v>
      </c>
      <c r="F27" s="3" t="s">
        <v>217</v>
      </c>
      <c r="G27" s="3">
        <v>-16.52</v>
      </c>
      <c r="H27" s="3">
        <v>6.03</v>
      </c>
      <c r="I27" s="3" t="s">
        <v>264</v>
      </c>
      <c r="J27" s="37" t="s">
        <v>217</v>
      </c>
      <c r="K27" s="3" t="s">
        <v>337</v>
      </c>
      <c r="M27" s="27">
        <v>-16.510000000000002</v>
      </c>
      <c r="N27" s="27">
        <v>6.01</v>
      </c>
      <c r="O27" s="3" t="s">
        <v>677</v>
      </c>
      <c r="P27" s="3" t="str">
        <f>A27</f>
        <v xml:space="preserve">Luna A. </v>
      </c>
      <c r="R27" s="3">
        <v>-15.37</v>
      </c>
      <c r="S27" s="3">
        <v>6.42</v>
      </c>
      <c r="T27" s="3" t="s">
        <v>677</v>
      </c>
      <c r="U27" s="3" t="s">
        <v>137</v>
      </c>
    </row>
    <row r="28" spans="1:25" x14ac:dyDescent="0.3">
      <c r="A28" s="3" t="s">
        <v>193</v>
      </c>
      <c r="B28" s="3" t="s">
        <v>97</v>
      </c>
      <c r="C28" s="3" t="s">
        <v>212</v>
      </c>
      <c r="D28" s="3">
        <v>14</v>
      </c>
      <c r="E28" s="3" t="s">
        <v>213</v>
      </c>
      <c r="F28" s="3" t="s">
        <v>217</v>
      </c>
      <c r="G28" s="3">
        <v>-16.52</v>
      </c>
      <c r="H28" s="3">
        <v>8.69</v>
      </c>
      <c r="I28" s="3" t="s">
        <v>317</v>
      </c>
      <c r="J28" s="37" t="s">
        <v>217</v>
      </c>
      <c r="K28" s="3" t="s">
        <v>337</v>
      </c>
      <c r="M28" s="27">
        <v>-16.489999999999998</v>
      </c>
      <c r="N28" s="27">
        <v>8.69</v>
      </c>
      <c r="O28" s="3" t="s">
        <v>675</v>
      </c>
      <c r="P28" s="3" t="str">
        <f>A28</f>
        <v>Pancho</v>
      </c>
      <c r="R28" s="3">
        <v>-15.56</v>
      </c>
      <c r="S28" s="3">
        <v>7.06</v>
      </c>
      <c r="T28" s="3" t="s">
        <v>677</v>
      </c>
      <c r="U28" s="3" t="s">
        <v>119</v>
      </c>
    </row>
    <row r="29" spans="1:25" x14ac:dyDescent="0.3">
      <c r="A29" s="3" t="s">
        <v>176</v>
      </c>
      <c r="B29" s="3" t="s">
        <v>78</v>
      </c>
      <c r="C29" s="3" t="s">
        <v>212</v>
      </c>
      <c r="D29" s="3">
        <v>11</v>
      </c>
      <c r="E29" s="3" t="s">
        <v>213</v>
      </c>
      <c r="F29" s="3">
        <v>5.8</v>
      </c>
      <c r="G29" s="3">
        <v>-16.54</v>
      </c>
      <c r="H29" s="3">
        <v>6.4</v>
      </c>
      <c r="I29" s="3" t="s">
        <v>291</v>
      </c>
      <c r="J29" s="37" t="s">
        <v>292</v>
      </c>
      <c r="K29" s="3" t="s">
        <v>337</v>
      </c>
      <c r="M29" s="27">
        <v>-16.52</v>
      </c>
      <c r="N29" s="27">
        <v>6.4</v>
      </c>
      <c r="O29" s="3" t="s">
        <v>676</v>
      </c>
      <c r="R29" s="3">
        <v>-15.68</v>
      </c>
      <c r="S29" s="3">
        <v>6.06</v>
      </c>
      <c r="T29" s="3" t="s">
        <v>677</v>
      </c>
      <c r="U29" s="3" t="s">
        <v>180</v>
      </c>
    </row>
    <row r="30" spans="1:25" s="49" customFormat="1" x14ac:dyDescent="0.3">
      <c r="A30" s="46" t="s">
        <v>117</v>
      </c>
      <c r="B30" s="46" t="s">
        <v>11</v>
      </c>
      <c r="C30" s="46" t="s">
        <v>212</v>
      </c>
      <c r="D30" s="46">
        <v>8</v>
      </c>
      <c r="E30" s="46" t="s">
        <v>213</v>
      </c>
      <c r="F30" s="46">
        <v>3.3</v>
      </c>
      <c r="G30" s="46">
        <v>-16.690000000000001</v>
      </c>
      <c r="H30" s="46">
        <v>7.26</v>
      </c>
      <c r="I30" s="46" t="s">
        <v>224</v>
      </c>
      <c r="J30" s="47" t="s">
        <v>225</v>
      </c>
      <c r="K30" s="46" t="s">
        <v>337</v>
      </c>
      <c r="L30" s="46"/>
      <c r="M30" s="46"/>
      <c r="N30" s="46"/>
      <c r="O30" s="46"/>
      <c r="P30" s="46"/>
      <c r="Q30" s="46"/>
      <c r="R30" s="3">
        <v>-16.03</v>
      </c>
      <c r="S30" s="3">
        <v>7.1</v>
      </c>
      <c r="T30" s="3" t="s">
        <v>677</v>
      </c>
      <c r="U30" s="3" t="s">
        <v>140</v>
      </c>
      <c r="V30" s="46"/>
      <c r="W30" s="46"/>
      <c r="X30" s="46"/>
      <c r="Y30" s="46"/>
    </row>
    <row r="31" spans="1:25" x14ac:dyDescent="0.3">
      <c r="A31" s="3" t="s">
        <v>164</v>
      </c>
      <c r="B31" s="3" t="s">
        <v>65</v>
      </c>
      <c r="C31" s="3" t="s">
        <v>212</v>
      </c>
      <c r="D31" s="3">
        <v>4</v>
      </c>
      <c r="E31" s="3" t="s">
        <v>213</v>
      </c>
      <c r="F31" s="3">
        <v>6.7</v>
      </c>
      <c r="G31" s="3">
        <v>-16.75</v>
      </c>
      <c r="H31" s="3">
        <v>6.15</v>
      </c>
      <c r="I31" s="3" t="s">
        <v>278</v>
      </c>
      <c r="J31" s="37" t="s">
        <v>217</v>
      </c>
      <c r="K31" s="3" t="s">
        <v>337</v>
      </c>
      <c r="M31" s="27">
        <v>-16.73</v>
      </c>
      <c r="N31" s="27">
        <v>6.15</v>
      </c>
      <c r="O31" s="3" t="s">
        <v>678</v>
      </c>
      <c r="P31" s="3" t="str">
        <f>A31</f>
        <v>Boris</v>
      </c>
      <c r="R31" s="3">
        <v>-16.510000000000002</v>
      </c>
      <c r="S31" s="3">
        <v>6.01</v>
      </c>
      <c r="T31" s="3" t="s">
        <v>677</v>
      </c>
      <c r="U31" s="3" t="s">
        <v>149</v>
      </c>
    </row>
    <row r="32" spans="1:25" x14ac:dyDescent="0.3">
      <c r="A32" s="3" t="s">
        <v>185</v>
      </c>
      <c r="B32" s="3" t="s">
        <v>89</v>
      </c>
      <c r="C32" s="3" t="s">
        <v>212</v>
      </c>
      <c r="D32" s="3">
        <v>7</v>
      </c>
      <c r="E32" s="3" t="s">
        <v>215</v>
      </c>
      <c r="F32" s="3">
        <v>0.5</v>
      </c>
      <c r="G32" s="3">
        <v>-17.02</v>
      </c>
      <c r="H32" s="3">
        <v>7.69</v>
      </c>
      <c r="I32" s="3" t="s">
        <v>306</v>
      </c>
      <c r="J32" s="37" t="s">
        <v>307</v>
      </c>
      <c r="K32" s="3" t="s">
        <v>337</v>
      </c>
      <c r="M32" s="27">
        <v>-17</v>
      </c>
      <c r="N32" s="27">
        <v>7.69</v>
      </c>
      <c r="O32" s="3" t="s">
        <v>678</v>
      </c>
      <c r="P32" s="3" t="str">
        <f t="shared" ref="P32:P33" si="2">A32</f>
        <v>Orange</v>
      </c>
      <c r="R32" s="3">
        <v>-15.43</v>
      </c>
      <c r="S32" s="3">
        <v>6.49</v>
      </c>
      <c r="T32" s="3" t="s">
        <v>678</v>
      </c>
      <c r="U32" s="3" t="s">
        <v>165</v>
      </c>
    </row>
    <row r="33" spans="1:25" x14ac:dyDescent="0.3">
      <c r="A33" s="3" t="s">
        <v>146</v>
      </c>
      <c r="B33" s="3" t="s">
        <v>45</v>
      </c>
      <c r="C33" s="3" t="s">
        <v>212</v>
      </c>
      <c r="D33" s="3">
        <v>14</v>
      </c>
      <c r="E33" s="3" t="s">
        <v>215</v>
      </c>
      <c r="F33" s="3">
        <v>0.9</v>
      </c>
      <c r="G33" s="3">
        <v>-17.14</v>
      </c>
      <c r="H33" s="3">
        <v>7.39</v>
      </c>
      <c r="I33" s="3" t="s">
        <v>261</v>
      </c>
      <c r="J33" s="37" t="s">
        <v>217</v>
      </c>
      <c r="K33" s="3" t="s">
        <v>337</v>
      </c>
      <c r="M33" s="27">
        <v>-17.12</v>
      </c>
      <c r="N33" s="27">
        <v>7.4</v>
      </c>
      <c r="O33" s="3" t="s">
        <v>675</v>
      </c>
      <c r="P33" s="3" t="str">
        <f t="shared" si="2"/>
        <v>Hailey</v>
      </c>
      <c r="R33" s="3">
        <v>-16.07</v>
      </c>
      <c r="S33" s="3">
        <v>8.0299999999999994</v>
      </c>
      <c r="T33" s="3" t="s">
        <v>678</v>
      </c>
      <c r="U33" s="3" t="s">
        <v>190</v>
      </c>
    </row>
    <row r="34" spans="1:25" x14ac:dyDescent="0.3">
      <c r="A34" s="3" t="s">
        <v>125</v>
      </c>
      <c r="B34" s="3" t="s">
        <v>19</v>
      </c>
      <c r="C34" s="3" t="s">
        <v>212</v>
      </c>
      <c r="D34" s="3">
        <v>7</v>
      </c>
      <c r="E34" s="3" t="s">
        <v>213</v>
      </c>
      <c r="F34" s="3">
        <v>2.1</v>
      </c>
      <c r="G34" s="3">
        <v>-17.3</v>
      </c>
      <c r="H34" s="3">
        <v>6.68</v>
      </c>
      <c r="I34" s="3" t="s">
        <v>237</v>
      </c>
      <c r="J34" s="37" t="s">
        <v>217</v>
      </c>
      <c r="K34" s="3" t="s">
        <v>337</v>
      </c>
      <c r="M34" s="27">
        <v>-17.29</v>
      </c>
      <c r="N34" s="27">
        <v>6.68</v>
      </c>
      <c r="O34" s="3" t="s">
        <v>675</v>
      </c>
      <c r="P34" s="3" t="str">
        <f>A34</f>
        <v>Donald Fluffypants</v>
      </c>
      <c r="R34" s="3">
        <v>-16.22</v>
      </c>
      <c r="S34" s="3">
        <v>6.9</v>
      </c>
      <c r="T34" s="3" t="s">
        <v>678</v>
      </c>
      <c r="U34" s="3" t="s">
        <v>133</v>
      </c>
    </row>
    <row r="35" spans="1:25" ht="69" x14ac:dyDescent="0.3">
      <c r="A35" s="3" t="s">
        <v>194</v>
      </c>
      <c r="B35" s="3" t="s">
        <v>98</v>
      </c>
      <c r="C35" s="3" t="s">
        <v>212</v>
      </c>
      <c r="D35" s="3">
        <v>3</v>
      </c>
      <c r="E35" s="3" t="s">
        <v>215</v>
      </c>
      <c r="F35" s="3" t="s">
        <v>217</v>
      </c>
      <c r="G35" s="3">
        <v>-17.5</v>
      </c>
      <c r="H35" s="3">
        <v>8.4600000000000009</v>
      </c>
      <c r="I35" s="3" t="s">
        <v>318</v>
      </c>
      <c r="J35" s="37" t="s">
        <v>319</v>
      </c>
      <c r="K35" s="3" t="s">
        <v>337</v>
      </c>
      <c r="M35" s="27">
        <v>-17.47</v>
      </c>
      <c r="N35" s="27">
        <v>8.4600000000000009</v>
      </c>
      <c r="O35" s="3" t="s">
        <v>676</v>
      </c>
      <c r="P35" s="3" t="str">
        <f>A35</f>
        <v>Hazel Grace</v>
      </c>
      <c r="R35" s="46">
        <v>-16.309999999999999</v>
      </c>
      <c r="S35" s="46">
        <v>6.56</v>
      </c>
      <c r="T35" s="46" t="s">
        <v>678</v>
      </c>
      <c r="U35" s="46" t="s">
        <v>143</v>
      </c>
    </row>
    <row r="36" spans="1:25" s="49" customFormat="1" x14ac:dyDescent="0.3">
      <c r="A36" s="46" t="s">
        <v>155</v>
      </c>
      <c r="B36" s="46" t="s">
        <v>55</v>
      </c>
      <c r="C36" s="46" t="s">
        <v>212</v>
      </c>
      <c r="D36" s="46">
        <v>7</v>
      </c>
      <c r="E36" s="46" t="s">
        <v>215</v>
      </c>
      <c r="F36" s="46" t="s">
        <v>217</v>
      </c>
      <c r="G36" s="46">
        <v>-17.71</v>
      </c>
      <c r="H36" s="46">
        <v>8.94</v>
      </c>
      <c r="I36" s="46" t="s">
        <v>270</v>
      </c>
      <c r="J36" s="47" t="s">
        <v>217</v>
      </c>
      <c r="K36" s="46" t="s">
        <v>337</v>
      </c>
      <c r="L36" s="46"/>
      <c r="M36" s="46"/>
      <c r="N36" s="46"/>
      <c r="O36" s="46"/>
      <c r="P36" s="46"/>
      <c r="Q36" s="46"/>
      <c r="R36" s="3">
        <v>-16.41</v>
      </c>
      <c r="S36" s="3">
        <v>7.15</v>
      </c>
      <c r="T36" s="3" t="s">
        <v>678</v>
      </c>
      <c r="U36" s="3" t="s">
        <v>181</v>
      </c>
      <c r="V36" s="46"/>
      <c r="W36" s="46"/>
      <c r="X36" s="46"/>
      <c r="Y36" s="46"/>
    </row>
    <row r="37" spans="1:25" x14ac:dyDescent="0.3">
      <c r="A37" s="3" t="s">
        <v>159</v>
      </c>
      <c r="B37" s="3" t="s">
        <v>59</v>
      </c>
      <c r="C37" s="3" t="s">
        <v>212</v>
      </c>
      <c r="D37" s="3">
        <v>8</v>
      </c>
      <c r="E37" s="3" t="s">
        <v>215</v>
      </c>
      <c r="F37" s="3">
        <v>4.5999999999999996</v>
      </c>
      <c r="G37" s="3">
        <v>-17.82</v>
      </c>
      <c r="H37" s="3">
        <v>7.13</v>
      </c>
      <c r="I37" s="3" t="s">
        <v>274</v>
      </c>
      <c r="J37" s="37" t="s">
        <v>217</v>
      </c>
      <c r="K37" s="3" t="s">
        <v>337</v>
      </c>
      <c r="M37" s="27">
        <v>-17.8</v>
      </c>
      <c r="N37" s="27">
        <v>7.14</v>
      </c>
      <c r="O37" s="3" t="s">
        <v>675</v>
      </c>
      <c r="P37" s="3" t="str">
        <f t="shared" ref="P37:P52" si="3">A37</f>
        <v>Bella</v>
      </c>
      <c r="R37" s="46">
        <v>-16.48</v>
      </c>
      <c r="S37" s="46">
        <v>7.09</v>
      </c>
      <c r="T37" s="46" t="s">
        <v>678</v>
      </c>
      <c r="U37" s="46" t="s">
        <v>143</v>
      </c>
    </row>
    <row r="38" spans="1:25" ht="41.4" x14ac:dyDescent="0.3">
      <c r="A38" s="3" t="s">
        <v>147</v>
      </c>
      <c r="B38" s="3" t="s">
        <v>46</v>
      </c>
      <c r="C38" s="3" t="s">
        <v>212</v>
      </c>
      <c r="D38" s="3">
        <v>12</v>
      </c>
      <c r="E38" s="3" t="s">
        <v>213</v>
      </c>
      <c r="F38" s="3" t="s">
        <v>256</v>
      </c>
      <c r="G38" s="3">
        <v>-17.940000000000001</v>
      </c>
      <c r="H38" s="3">
        <v>6.54</v>
      </c>
      <c r="I38" s="3" t="s">
        <v>262</v>
      </c>
      <c r="J38" s="37" t="s">
        <v>227</v>
      </c>
      <c r="K38" s="3" t="s">
        <v>337</v>
      </c>
      <c r="M38" s="27">
        <v>-17.920000000000002</v>
      </c>
      <c r="N38" s="27">
        <v>6.55</v>
      </c>
      <c r="O38" s="3" t="s">
        <v>676</v>
      </c>
      <c r="P38" s="3" t="str">
        <f t="shared" si="3"/>
        <v>Captain America</v>
      </c>
      <c r="R38" s="3">
        <v>-16.73</v>
      </c>
      <c r="S38" s="3">
        <v>6.15</v>
      </c>
      <c r="T38" s="3" t="s">
        <v>678</v>
      </c>
      <c r="U38" s="3" t="s">
        <v>164</v>
      </c>
    </row>
    <row r="39" spans="1:25" x14ac:dyDescent="0.3">
      <c r="A39" s="3" t="s">
        <v>168</v>
      </c>
      <c r="B39" s="3" t="s">
        <v>69</v>
      </c>
      <c r="C39" s="3" t="s">
        <v>212</v>
      </c>
      <c r="D39" s="3" t="s">
        <v>217</v>
      </c>
      <c r="E39" s="3" t="s">
        <v>217</v>
      </c>
      <c r="F39" s="3" t="s">
        <v>217</v>
      </c>
      <c r="G39" s="3">
        <v>-18.03</v>
      </c>
      <c r="H39" s="3">
        <v>7.01</v>
      </c>
      <c r="I39" s="3" t="s">
        <v>282</v>
      </c>
      <c r="J39" s="37" t="s">
        <v>217</v>
      </c>
      <c r="K39" s="3" t="s">
        <v>337</v>
      </c>
      <c r="M39" s="27">
        <v>-18.02</v>
      </c>
      <c r="N39" s="27">
        <v>7.02</v>
      </c>
      <c r="O39" s="3" t="s">
        <v>675</v>
      </c>
      <c r="P39" s="3" t="str">
        <f t="shared" si="3"/>
        <v>Trinity</v>
      </c>
      <c r="R39" s="3">
        <v>-17</v>
      </c>
      <c r="S39" s="3">
        <v>7.69</v>
      </c>
      <c r="T39" s="3" t="s">
        <v>678</v>
      </c>
      <c r="U39" s="3" t="s">
        <v>185</v>
      </c>
    </row>
    <row r="40" spans="1:25" x14ac:dyDescent="0.3">
      <c r="A40" s="3" t="s">
        <v>157</v>
      </c>
      <c r="B40" s="3" t="s">
        <v>57</v>
      </c>
      <c r="C40" s="3" t="s">
        <v>212</v>
      </c>
      <c r="D40" s="3">
        <v>6</v>
      </c>
      <c r="E40" s="3" t="s">
        <v>215</v>
      </c>
      <c r="F40" s="3">
        <v>4.9000000000000004</v>
      </c>
      <c r="G40" s="3">
        <v>-18.29</v>
      </c>
      <c r="H40" s="3">
        <v>6.18</v>
      </c>
      <c r="I40" s="3" t="s">
        <v>240</v>
      </c>
      <c r="J40" s="37" t="s">
        <v>217</v>
      </c>
      <c r="K40" s="3" t="s">
        <v>337</v>
      </c>
      <c r="M40" s="27">
        <v>-18.27</v>
      </c>
      <c r="N40" s="27">
        <v>6.19</v>
      </c>
      <c r="O40" s="3" t="s">
        <v>678</v>
      </c>
      <c r="P40" s="3" t="str">
        <f t="shared" si="3"/>
        <v>Jetpack</v>
      </c>
      <c r="R40" s="3">
        <v>-18.27</v>
      </c>
      <c r="S40" s="3">
        <v>6.19</v>
      </c>
      <c r="T40" s="3" t="s">
        <v>678</v>
      </c>
      <c r="U40" s="3" t="s">
        <v>157</v>
      </c>
    </row>
    <row r="41" spans="1:25" x14ac:dyDescent="0.3">
      <c r="A41" s="3" t="s">
        <v>156</v>
      </c>
      <c r="B41" s="3" t="s">
        <v>56</v>
      </c>
      <c r="C41" s="3" t="s">
        <v>212</v>
      </c>
      <c r="D41" s="3">
        <v>9</v>
      </c>
      <c r="E41" s="3" t="s">
        <v>213</v>
      </c>
      <c r="F41" s="3">
        <v>3.2</v>
      </c>
      <c r="G41" s="3">
        <v>-18.47</v>
      </c>
      <c r="H41" s="3">
        <v>7.91</v>
      </c>
      <c r="I41" s="3" t="s">
        <v>271</v>
      </c>
      <c r="J41" s="37" t="s">
        <v>272</v>
      </c>
      <c r="K41" s="3" t="s">
        <v>337</v>
      </c>
      <c r="M41" s="27">
        <v>-18.45</v>
      </c>
      <c r="N41" s="27">
        <v>7.91</v>
      </c>
      <c r="O41" s="3" t="s">
        <v>678</v>
      </c>
      <c r="P41" s="3" t="str">
        <f t="shared" si="3"/>
        <v>Tiger</v>
      </c>
      <c r="R41" s="3">
        <v>-18.45</v>
      </c>
      <c r="S41" s="3">
        <v>7.91</v>
      </c>
      <c r="T41" s="3" t="s">
        <v>678</v>
      </c>
      <c r="U41" s="3" t="s">
        <v>156</v>
      </c>
    </row>
    <row r="42" spans="1:25" x14ac:dyDescent="0.3">
      <c r="A42" s="3" t="s">
        <v>128</v>
      </c>
      <c r="B42" s="3" t="s">
        <v>23</v>
      </c>
      <c r="C42" s="3" t="s">
        <v>212</v>
      </c>
      <c r="D42" s="3">
        <v>6</v>
      </c>
      <c r="E42" s="3" t="s">
        <v>215</v>
      </c>
      <c r="F42" s="3">
        <v>4.7</v>
      </c>
      <c r="G42" s="3">
        <v>-18.510000000000002</v>
      </c>
      <c r="H42" s="3">
        <v>6.71</v>
      </c>
      <c r="I42" s="3" t="s">
        <v>240</v>
      </c>
      <c r="J42" s="37" t="s">
        <v>217</v>
      </c>
      <c r="K42" s="3" t="s">
        <v>337</v>
      </c>
      <c r="M42" s="27">
        <v>-18.5</v>
      </c>
      <c r="N42" s="27">
        <v>6.72</v>
      </c>
      <c r="O42" s="3" t="s">
        <v>676</v>
      </c>
      <c r="P42" s="3" t="str">
        <f t="shared" si="3"/>
        <v>Jitterbug</v>
      </c>
      <c r="R42" s="3">
        <v>-18.63</v>
      </c>
      <c r="S42" s="3">
        <v>6.73</v>
      </c>
      <c r="T42" s="3" t="s">
        <v>678</v>
      </c>
      <c r="U42" s="3" t="s">
        <v>158</v>
      </c>
    </row>
    <row r="43" spans="1:25" x14ac:dyDescent="0.3">
      <c r="A43" s="3" t="s">
        <v>158</v>
      </c>
      <c r="B43" s="3" t="s">
        <v>58</v>
      </c>
      <c r="C43" s="3" t="s">
        <v>212</v>
      </c>
      <c r="D43" s="3">
        <v>11</v>
      </c>
      <c r="E43" s="3" t="s">
        <v>215</v>
      </c>
      <c r="F43" s="3">
        <v>1.9</v>
      </c>
      <c r="G43" s="3">
        <v>-18.64</v>
      </c>
      <c r="H43" s="3">
        <v>6.72</v>
      </c>
      <c r="I43" s="3" t="s">
        <v>273</v>
      </c>
      <c r="J43" s="37" t="s">
        <v>217</v>
      </c>
      <c r="K43" s="3" t="s">
        <v>337</v>
      </c>
      <c r="M43" s="27">
        <v>-18.63</v>
      </c>
      <c r="N43" s="27">
        <v>6.73</v>
      </c>
      <c r="O43" s="3" t="s">
        <v>678</v>
      </c>
      <c r="P43" s="3" t="str">
        <f t="shared" si="3"/>
        <v>Pumpkin K.</v>
      </c>
      <c r="R43" s="3">
        <v>-18.649999999999999</v>
      </c>
      <c r="S43" s="3">
        <v>7.27</v>
      </c>
      <c r="T43" s="3" t="s">
        <v>678</v>
      </c>
      <c r="U43" s="3" t="s">
        <v>167</v>
      </c>
    </row>
    <row r="44" spans="1:25" x14ac:dyDescent="0.3">
      <c r="A44" s="3" t="s">
        <v>167</v>
      </c>
      <c r="B44" s="3" t="s">
        <v>68</v>
      </c>
      <c r="C44" s="3" t="s">
        <v>212</v>
      </c>
      <c r="D44" s="3">
        <v>9</v>
      </c>
      <c r="E44" s="3" t="s">
        <v>213</v>
      </c>
      <c r="F44" s="3">
        <v>7.8</v>
      </c>
      <c r="G44" s="3">
        <v>-18.670000000000002</v>
      </c>
      <c r="H44" s="3">
        <v>7.27</v>
      </c>
      <c r="I44" s="3" t="s">
        <v>281</v>
      </c>
      <c r="J44" s="37" t="s">
        <v>272</v>
      </c>
      <c r="K44" s="3" t="s">
        <v>337</v>
      </c>
      <c r="M44" s="27">
        <v>-18.649999999999999</v>
      </c>
      <c r="N44" s="27">
        <v>7.27</v>
      </c>
      <c r="O44" s="3" t="s">
        <v>678</v>
      </c>
      <c r="P44" s="3" t="str">
        <f t="shared" si="3"/>
        <v>Oatmeal</v>
      </c>
      <c r="R44" s="3">
        <v>-19.059999999999999</v>
      </c>
      <c r="S44" s="3">
        <v>6.06</v>
      </c>
      <c r="T44" s="3" t="s">
        <v>678</v>
      </c>
      <c r="U44" s="3" t="s">
        <v>121</v>
      </c>
    </row>
    <row r="45" spans="1:25" x14ac:dyDescent="0.3">
      <c r="A45" s="3" t="s">
        <v>121</v>
      </c>
      <c r="B45" s="3" t="s">
        <v>15</v>
      </c>
      <c r="C45" s="3" t="s">
        <v>212</v>
      </c>
      <c r="D45" s="3" t="s">
        <v>217</v>
      </c>
      <c r="E45" s="3" t="s">
        <v>215</v>
      </c>
      <c r="F45" s="3" t="s">
        <v>217</v>
      </c>
      <c r="G45" s="3">
        <v>-19.07</v>
      </c>
      <c r="H45" s="3">
        <v>6.05</v>
      </c>
      <c r="I45" s="3" t="s">
        <v>230</v>
      </c>
      <c r="J45" s="37" t="s">
        <v>231</v>
      </c>
      <c r="K45" s="3" t="s">
        <v>337</v>
      </c>
      <c r="M45" s="27">
        <v>-19.059999999999999</v>
      </c>
      <c r="N45" s="27">
        <v>6.06</v>
      </c>
      <c r="O45" s="3" t="s">
        <v>678</v>
      </c>
      <c r="P45" s="3" t="str">
        <f t="shared" si="3"/>
        <v>Ellie</v>
      </c>
      <c r="R45" s="46">
        <v>-19.12</v>
      </c>
      <c r="S45" s="46">
        <v>6.14</v>
      </c>
      <c r="T45" s="46" t="s">
        <v>678</v>
      </c>
      <c r="U45" s="46" t="s">
        <v>183</v>
      </c>
    </row>
    <row r="46" spans="1:25" s="49" customFormat="1" x14ac:dyDescent="0.3">
      <c r="A46" s="46" t="s">
        <v>183</v>
      </c>
      <c r="B46" s="46" t="s">
        <v>86</v>
      </c>
      <c r="C46" s="46" t="s">
        <v>212</v>
      </c>
      <c r="D46" s="46">
        <v>10</v>
      </c>
      <c r="E46" s="46" t="s">
        <v>213</v>
      </c>
      <c r="F46" s="46">
        <v>3.6</v>
      </c>
      <c r="G46" s="46">
        <v>-19.13</v>
      </c>
      <c r="H46" s="46">
        <v>6.14</v>
      </c>
      <c r="I46" s="46" t="s">
        <v>303</v>
      </c>
      <c r="J46" s="47" t="s">
        <v>304</v>
      </c>
      <c r="K46" s="46" t="s">
        <v>337</v>
      </c>
      <c r="L46" s="46"/>
      <c r="M46" s="50">
        <v>-19.12</v>
      </c>
      <c r="N46" s="50">
        <v>6.14</v>
      </c>
      <c r="O46" s="46" t="s">
        <v>678</v>
      </c>
      <c r="P46" s="46" t="str">
        <f t="shared" si="3"/>
        <v>Ziggy</v>
      </c>
      <c r="Q46" s="46"/>
      <c r="R46" s="46">
        <v>-19.18</v>
      </c>
      <c r="S46" s="46">
        <v>6.19</v>
      </c>
      <c r="T46" s="46" t="s">
        <v>678</v>
      </c>
      <c r="U46" s="46" t="s">
        <v>183</v>
      </c>
      <c r="V46" s="46"/>
      <c r="W46" s="46"/>
      <c r="X46" s="46"/>
      <c r="Y46" s="46"/>
    </row>
    <row r="47" spans="1:25" s="49" customFormat="1" x14ac:dyDescent="0.3">
      <c r="A47" s="46" t="s">
        <v>183</v>
      </c>
      <c r="B47" s="46" t="s">
        <v>87</v>
      </c>
      <c r="C47" s="46" t="s">
        <v>212</v>
      </c>
      <c r="D47" s="46">
        <v>10</v>
      </c>
      <c r="E47" s="46" t="s">
        <v>213</v>
      </c>
      <c r="F47" s="46">
        <v>3.6</v>
      </c>
      <c r="G47" s="46">
        <v>-19.190000000000001</v>
      </c>
      <c r="H47" s="46">
        <v>6.19</v>
      </c>
      <c r="I47" s="46" t="s">
        <v>303</v>
      </c>
      <c r="J47" s="47" t="s">
        <v>304</v>
      </c>
      <c r="K47" s="46" t="s">
        <v>337</v>
      </c>
      <c r="L47" s="46"/>
      <c r="M47" s="50">
        <v>-19.18</v>
      </c>
      <c r="N47" s="50">
        <v>6.19</v>
      </c>
      <c r="O47" s="46" t="s">
        <v>678</v>
      </c>
      <c r="P47" s="46" t="str">
        <f t="shared" si="3"/>
        <v>Ziggy</v>
      </c>
      <c r="Q47" s="46"/>
      <c r="R47" s="3">
        <v>-19.420000000000002</v>
      </c>
      <c r="S47" s="3">
        <v>5.27</v>
      </c>
      <c r="T47" s="3" t="s">
        <v>678</v>
      </c>
      <c r="U47" s="3" t="s">
        <v>197</v>
      </c>
      <c r="V47" s="46"/>
      <c r="W47" s="46"/>
      <c r="X47" s="46"/>
      <c r="Y47" s="46"/>
    </row>
    <row r="48" spans="1:25" x14ac:dyDescent="0.3">
      <c r="A48" s="3" t="s">
        <v>197</v>
      </c>
      <c r="B48" s="3" t="s">
        <v>101</v>
      </c>
      <c r="C48" s="3" t="s">
        <v>212</v>
      </c>
      <c r="D48" s="3">
        <v>9</v>
      </c>
      <c r="E48" s="3" t="s">
        <v>215</v>
      </c>
      <c r="F48" s="3">
        <v>3.5</v>
      </c>
      <c r="G48" s="3">
        <v>-19.43</v>
      </c>
      <c r="H48" s="3">
        <v>5.27</v>
      </c>
      <c r="I48" s="3" t="s">
        <v>322</v>
      </c>
      <c r="J48" s="37" t="s">
        <v>247</v>
      </c>
      <c r="K48" s="3" t="s">
        <v>337</v>
      </c>
      <c r="M48" s="27">
        <v>-19.420000000000002</v>
      </c>
      <c r="N48" s="27">
        <v>5.27</v>
      </c>
      <c r="O48" s="3" t="s">
        <v>678</v>
      </c>
      <c r="P48" s="3" t="str">
        <f t="shared" si="3"/>
        <v>Selkie</v>
      </c>
      <c r="R48" s="3">
        <v>-19.489999999999998</v>
      </c>
      <c r="S48" s="3">
        <v>5.24</v>
      </c>
      <c r="T48" s="3" t="s">
        <v>678</v>
      </c>
      <c r="U48" s="3" t="s">
        <v>170</v>
      </c>
    </row>
    <row r="49" spans="1:21" x14ac:dyDescent="0.3">
      <c r="A49" s="3" t="s">
        <v>170</v>
      </c>
      <c r="B49" s="3" t="s">
        <v>71</v>
      </c>
      <c r="C49" s="3" t="s">
        <v>212</v>
      </c>
      <c r="D49" s="3">
        <v>14</v>
      </c>
      <c r="E49" s="3" t="s">
        <v>213</v>
      </c>
      <c r="F49" s="3">
        <v>2.9</v>
      </c>
      <c r="G49" s="3">
        <v>-19.5</v>
      </c>
      <c r="H49" s="3">
        <v>5.23</v>
      </c>
      <c r="I49" s="3" t="s">
        <v>283</v>
      </c>
      <c r="J49" s="37" t="s">
        <v>247</v>
      </c>
      <c r="K49" s="3" t="s">
        <v>337</v>
      </c>
      <c r="M49" s="27">
        <v>-19.489999999999998</v>
      </c>
      <c r="N49" s="27">
        <v>5.24</v>
      </c>
      <c r="O49" s="3" t="s">
        <v>678</v>
      </c>
      <c r="P49" s="3" t="str">
        <f t="shared" si="3"/>
        <v>Gianni</v>
      </c>
      <c r="R49" s="3">
        <v>-19.78</v>
      </c>
      <c r="S49" s="3">
        <v>5.61</v>
      </c>
      <c r="T49" s="3" t="s">
        <v>678</v>
      </c>
      <c r="U49" s="3" t="s">
        <v>134</v>
      </c>
    </row>
    <row r="50" spans="1:21" x14ac:dyDescent="0.3">
      <c r="A50" s="3" t="s">
        <v>134</v>
      </c>
      <c r="B50" s="3" t="s">
        <v>30</v>
      </c>
      <c r="C50" s="3" t="s">
        <v>212</v>
      </c>
      <c r="D50" s="3">
        <v>10</v>
      </c>
      <c r="E50" s="3" t="s">
        <v>213</v>
      </c>
      <c r="F50" s="3">
        <v>2.4</v>
      </c>
      <c r="G50" s="3">
        <v>-19.79</v>
      </c>
      <c r="H50" s="3">
        <v>5.61</v>
      </c>
      <c r="I50" s="3" t="s">
        <v>246</v>
      </c>
      <c r="J50" s="37" t="s">
        <v>247</v>
      </c>
      <c r="K50" s="3" t="s">
        <v>337</v>
      </c>
      <c r="M50" s="27">
        <v>-19.78</v>
      </c>
      <c r="N50" s="27">
        <v>5.61</v>
      </c>
      <c r="O50" s="3" t="s">
        <v>678</v>
      </c>
      <c r="P50" s="3" t="str">
        <f t="shared" si="3"/>
        <v>Smattie</v>
      </c>
      <c r="R50" s="46"/>
      <c r="S50" s="46"/>
      <c r="T50" s="46"/>
      <c r="U50" s="46"/>
    </row>
    <row r="51" spans="1:21" x14ac:dyDescent="0.3">
      <c r="A51" s="3" t="s">
        <v>123</v>
      </c>
      <c r="B51" s="3" t="s">
        <v>17</v>
      </c>
      <c r="C51" s="3" t="s">
        <v>212</v>
      </c>
      <c r="D51" s="3">
        <v>18</v>
      </c>
      <c r="E51" s="3" t="s">
        <v>215</v>
      </c>
      <c r="F51" s="3">
        <v>1.4</v>
      </c>
      <c r="G51" s="3">
        <v>-19.850000000000001</v>
      </c>
      <c r="H51" s="3">
        <v>6.19</v>
      </c>
      <c r="I51" s="3" t="s">
        <v>217</v>
      </c>
      <c r="J51" s="37" t="s">
        <v>234</v>
      </c>
      <c r="K51" s="3" t="s">
        <v>337</v>
      </c>
      <c r="M51" s="27">
        <v>-19.829999999999998</v>
      </c>
      <c r="N51" s="27">
        <v>6.2</v>
      </c>
      <c r="O51" s="3" t="s">
        <v>676</v>
      </c>
      <c r="P51" s="3" t="str">
        <f t="shared" si="3"/>
        <v>Tara</v>
      </c>
      <c r="R51" s="46"/>
      <c r="S51" s="46"/>
      <c r="T51" s="46"/>
      <c r="U51" s="46"/>
    </row>
    <row r="52" spans="1:21" x14ac:dyDescent="0.3">
      <c r="A52" s="3" t="s">
        <v>129</v>
      </c>
      <c r="B52" s="3" t="s">
        <v>24</v>
      </c>
      <c r="C52" s="3" t="s">
        <v>212</v>
      </c>
      <c r="D52" s="3">
        <v>7</v>
      </c>
      <c r="E52" s="3" t="s">
        <v>215</v>
      </c>
      <c r="F52" s="3">
        <v>3.5</v>
      </c>
      <c r="G52" s="3">
        <v>-20.11</v>
      </c>
      <c r="H52" s="3">
        <v>6.13</v>
      </c>
      <c r="I52" s="3" t="s">
        <v>217</v>
      </c>
      <c r="J52" s="37" t="s">
        <v>241</v>
      </c>
      <c r="K52" s="3" t="s">
        <v>337</v>
      </c>
      <c r="M52" s="27">
        <v>-20.100000000000001</v>
      </c>
      <c r="N52" s="27">
        <v>6.13</v>
      </c>
      <c r="O52" s="3" t="s">
        <v>676</v>
      </c>
      <c r="P52" s="3" t="str">
        <f t="shared" si="3"/>
        <v>Sandstorm</v>
      </c>
      <c r="R52" s="46"/>
      <c r="S52" s="46"/>
      <c r="T52" s="46"/>
      <c r="U52" s="46"/>
    </row>
  </sheetData>
  <sortState xmlns:xlrd2="http://schemas.microsoft.com/office/spreadsheetml/2017/richdata2" ref="R2:U52">
    <sortCondition ref="T2:T5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9B8C8-DDC1-C746-B8E6-DAA97437B88B}">
  <dimension ref="A1:U143"/>
  <sheetViews>
    <sheetView topLeftCell="F1" zoomScale="125" workbookViewId="0">
      <selection activeCell="G142" sqref="G142"/>
    </sheetView>
  </sheetViews>
  <sheetFormatPr defaultColWidth="11.5546875" defaultRowHeight="14.4" x14ac:dyDescent="0.3"/>
  <cols>
    <col min="1" max="1" width="25.109375" style="3" customWidth="1"/>
    <col min="2" max="2" width="35.6640625" style="3" customWidth="1"/>
    <col min="3" max="3" width="10.77734375" style="3"/>
    <col min="4" max="4" width="13" style="3" customWidth="1"/>
    <col min="5" max="6" width="10.77734375" style="3"/>
    <col min="7" max="7" width="17.6640625" style="3" customWidth="1"/>
    <col min="8" max="21" width="10.77734375" style="3"/>
  </cols>
  <sheetData>
    <row r="1" spans="1:11" x14ac:dyDescent="0.3">
      <c r="A1" s="4" t="s">
        <v>338</v>
      </c>
      <c r="B1" s="4" t="s">
        <v>339</v>
      </c>
      <c r="C1" s="4" t="s">
        <v>10</v>
      </c>
      <c r="D1" s="4" t="s">
        <v>340</v>
      </c>
      <c r="E1" s="4" t="s">
        <v>5</v>
      </c>
      <c r="F1" s="4" t="s">
        <v>6</v>
      </c>
      <c r="G1" s="4" t="s">
        <v>341</v>
      </c>
      <c r="H1" s="4" t="s">
        <v>342</v>
      </c>
      <c r="I1" s="4" t="s">
        <v>343</v>
      </c>
      <c r="J1" s="4" t="s">
        <v>623</v>
      </c>
      <c r="K1" s="4" t="s">
        <v>9</v>
      </c>
    </row>
    <row r="2" spans="1:11" x14ac:dyDescent="0.3">
      <c r="A2" s="3" t="s">
        <v>346</v>
      </c>
      <c r="B2" s="3" t="s">
        <v>347</v>
      </c>
      <c r="C2" s="3" t="s">
        <v>242</v>
      </c>
      <c r="D2" s="3" t="s">
        <v>219</v>
      </c>
      <c r="E2" s="3">
        <v>-20.190000000000001</v>
      </c>
      <c r="F2" s="3">
        <v>4.74</v>
      </c>
      <c r="G2" s="3" t="s">
        <v>514</v>
      </c>
      <c r="H2" s="5">
        <v>2.3326666666666669</v>
      </c>
      <c r="I2" s="5"/>
      <c r="J2" s="5">
        <f t="shared" ref="J2:J48" si="0">H2*2.205</f>
        <v>5.143530000000001</v>
      </c>
      <c r="K2" s="3" t="s">
        <v>512</v>
      </c>
    </row>
    <row r="3" spans="1:11" x14ac:dyDescent="0.3">
      <c r="A3" s="3" t="s">
        <v>346</v>
      </c>
      <c r="B3" s="3" t="s">
        <v>348</v>
      </c>
      <c r="C3" s="3" t="s">
        <v>469</v>
      </c>
      <c r="D3" s="3" t="s">
        <v>218</v>
      </c>
      <c r="E3" s="3">
        <v>-21.21</v>
      </c>
      <c r="F3" s="3">
        <v>5.56</v>
      </c>
      <c r="G3" s="3" t="s">
        <v>513</v>
      </c>
      <c r="H3" s="5">
        <v>2.1326666666666667</v>
      </c>
      <c r="I3" s="5"/>
      <c r="J3" s="5">
        <f t="shared" si="0"/>
        <v>4.7025300000000003</v>
      </c>
      <c r="K3" s="3" t="s">
        <v>512</v>
      </c>
    </row>
    <row r="4" spans="1:11" x14ac:dyDescent="0.3">
      <c r="A4" s="3" t="s">
        <v>346</v>
      </c>
      <c r="B4" s="3" t="s">
        <v>348</v>
      </c>
      <c r="C4" s="3" t="s">
        <v>470</v>
      </c>
      <c r="D4" s="3" t="s">
        <v>218</v>
      </c>
      <c r="E4" s="3">
        <v>-21.54</v>
      </c>
      <c r="F4" s="3">
        <v>5.66</v>
      </c>
      <c r="G4" s="3" t="s">
        <v>513</v>
      </c>
      <c r="H4" s="5">
        <v>2.1326666666666667</v>
      </c>
      <c r="I4" s="5"/>
      <c r="J4" s="5">
        <f t="shared" si="0"/>
        <v>4.7025300000000003</v>
      </c>
      <c r="K4" s="3" t="s">
        <v>512</v>
      </c>
    </row>
    <row r="5" spans="1:11" x14ac:dyDescent="0.3">
      <c r="A5" s="3" t="s">
        <v>349</v>
      </c>
      <c r="B5" s="3" t="s">
        <v>350</v>
      </c>
      <c r="C5" s="3" t="s">
        <v>293</v>
      </c>
      <c r="D5" s="3" t="s">
        <v>214</v>
      </c>
      <c r="E5" s="3">
        <v>-19.77</v>
      </c>
      <c r="F5" s="3">
        <v>3.96</v>
      </c>
      <c r="G5" s="3" t="s">
        <v>514</v>
      </c>
      <c r="H5" s="5">
        <v>2.3326666666666669</v>
      </c>
      <c r="I5" s="5"/>
      <c r="J5" s="5">
        <f t="shared" si="0"/>
        <v>5.143530000000001</v>
      </c>
      <c r="K5" s="3" t="s">
        <v>512</v>
      </c>
    </row>
    <row r="6" spans="1:11" x14ac:dyDescent="0.3">
      <c r="A6" s="3" t="s">
        <v>349</v>
      </c>
      <c r="B6" s="3" t="s">
        <v>351</v>
      </c>
      <c r="C6" s="3" t="s">
        <v>325</v>
      </c>
      <c r="D6" s="3" t="s">
        <v>218</v>
      </c>
      <c r="E6" s="3">
        <v>-20.48</v>
      </c>
      <c r="F6" s="3">
        <v>3.57</v>
      </c>
      <c r="G6" s="3" t="s">
        <v>515</v>
      </c>
      <c r="H6" s="5">
        <v>2.3993333333333333</v>
      </c>
      <c r="I6" s="5"/>
      <c r="J6" s="5">
        <f t="shared" si="0"/>
        <v>5.2905300000000004</v>
      </c>
      <c r="K6" s="3" t="s">
        <v>512</v>
      </c>
    </row>
    <row r="7" spans="1:11" x14ac:dyDescent="0.3">
      <c r="A7" s="3" t="s">
        <v>349</v>
      </c>
      <c r="B7" s="3" t="s">
        <v>351</v>
      </c>
      <c r="C7" s="3" t="s">
        <v>326</v>
      </c>
      <c r="D7" s="3" t="s">
        <v>218</v>
      </c>
      <c r="E7" s="3">
        <v>-19.54</v>
      </c>
      <c r="F7" s="3">
        <v>3.55</v>
      </c>
      <c r="G7" s="3" t="s">
        <v>515</v>
      </c>
      <c r="H7" s="5">
        <v>2.3993333333333333</v>
      </c>
      <c r="I7" s="5"/>
      <c r="J7" s="5">
        <f t="shared" si="0"/>
        <v>5.2905300000000004</v>
      </c>
      <c r="K7" s="3" t="s">
        <v>512</v>
      </c>
    </row>
    <row r="8" spans="1:11" x14ac:dyDescent="0.3">
      <c r="A8" s="3" t="s">
        <v>349</v>
      </c>
      <c r="B8" s="3" t="s">
        <v>351</v>
      </c>
      <c r="C8" s="3" t="s">
        <v>327</v>
      </c>
      <c r="D8" s="3" t="s">
        <v>218</v>
      </c>
      <c r="E8" s="3">
        <v>-20.6</v>
      </c>
      <c r="F8" s="3">
        <v>3.57</v>
      </c>
      <c r="G8" s="3" t="s">
        <v>515</v>
      </c>
      <c r="H8" s="5">
        <v>2.3993333333333333</v>
      </c>
      <c r="I8" s="5"/>
      <c r="J8" s="5">
        <f t="shared" si="0"/>
        <v>5.2905300000000004</v>
      </c>
      <c r="K8" s="3" t="s">
        <v>512</v>
      </c>
    </row>
    <row r="9" spans="1:11" x14ac:dyDescent="0.3">
      <c r="A9" s="3" t="s">
        <v>360</v>
      </c>
      <c r="B9" s="3" t="s">
        <v>361</v>
      </c>
      <c r="C9" s="3" t="s">
        <v>477</v>
      </c>
      <c r="D9" s="3" t="s">
        <v>218</v>
      </c>
      <c r="E9" s="3">
        <v>-24.21</v>
      </c>
      <c r="F9" s="3">
        <v>4.41</v>
      </c>
      <c r="G9" s="3" t="s">
        <v>517</v>
      </c>
      <c r="H9" s="5">
        <v>3.15</v>
      </c>
      <c r="I9" s="5"/>
      <c r="J9" s="5">
        <f t="shared" si="0"/>
        <v>6.9457500000000003</v>
      </c>
      <c r="K9" s="3" t="s">
        <v>512</v>
      </c>
    </row>
    <row r="10" spans="1:11" x14ac:dyDescent="0.3">
      <c r="A10" s="3" t="s">
        <v>360</v>
      </c>
      <c r="B10" s="3" t="s">
        <v>361</v>
      </c>
      <c r="C10" s="3" t="s">
        <v>478</v>
      </c>
      <c r="D10" s="3" t="s">
        <v>218</v>
      </c>
      <c r="E10" s="3">
        <v>-24.15</v>
      </c>
      <c r="F10" s="3">
        <v>4.8499999999999996</v>
      </c>
      <c r="G10" s="3" t="s">
        <v>517</v>
      </c>
      <c r="H10" s="5">
        <v>3.15</v>
      </c>
      <c r="I10" s="5"/>
      <c r="J10" s="5">
        <f t="shared" si="0"/>
        <v>6.9457500000000003</v>
      </c>
      <c r="K10" s="3" t="s">
        <v>512</v>
      </c>
    </row>
    <row r="11" spans="1:11" x14ac:dyDescent="0.3">
      <c r="A11" s="3" t="s">
        <v>362</v>
      </c>
      <c r="B11" s="3" t="s">
        <v>363</v>
      </c>
      <c r="C11" s="3" t="s">
        <v>308</v>
      </c>
      <c r="D11" s="3" t="s">
        <v>214</v>
      </c>
      <c r="E11" s="3">
        <v>-15.21</v>
      </c>
      <c r="F11" s="3">
        <v>4.75</v>
      </c>
      <c r="G11" s="3" t="s">
        <v>518</v>
      </c>
      <c r="H11" s="5">
        <v>0.73624999999999996</v>
      </c>
      <c r="I11" s="5"/>
      <c r="J11" s="5">
        <f t="shared" si="0"/>
        <v>1.6234312499999999</v>
      </c>
      <c r="K11" s="3" t="s">
        <v>512</v>
      </c>
    </row>
    <row r="12" spans="1:11" x14ac:dyDescent="0.3">
      <c r="A12" s="3" t="s">
        <v>362</v>
      </c>
      <c r="B12" s="3" t="s">
        <v>364</v>
      </c>
      <c r="C12" s="3" t="s">
        <v>312</v>
      </c>
      <c r="D12" s="3" t="s">
        <v>214</v>
      </c>
      <c r="E12" s="3">
        <v>-20.34</v>
      </c>
      <c r="F12" s="3">
        <v>4.5</v>
      </c>
      <c r="G12" s="3" t="s">
        <v>518</v>
      </c>
      <c r="H12" s="5">
        <v>0.73624999999999996</v>
      </c>
      <c r="I12" s="5"/>
      <c r="J12" s="5">
        <f t="shared" si="0"/>
        <v>1.6234312499999999</v>
      </c>
      <c r="K12" s="3" t="s">
        <v>512</v>
      </c>
    </row>
    <row r="13" spans="1:11" x14ac:dyDescent="0.3">
      <c r="A13" s="3" t="s">
        <v>362</v>
      </c>
      <c r="B13" s="3" t="s">
        <v>365</v>
      </c>
      <c r="C13" s="3" t="s">
        <v>316</v>
      </c>
      <c r="D13" s="3" t="s">
        <v>214</v>
      </c>
      <c r="E13" s="3">
        <v>-14.83</v>
      </c>
      <c r="F13" s="3">
        <v>3.92</v>
      </c>
      <c r="G13" s="3" t="s">
        <v>518</v>
      </c>
      <c r="H13" s="5">
        <v>0.73624999999999996</v>
      </c>
      <c r="I13" s="5"/>
      <c r="J13" s="5">
        <f t="shared" si="0"/>
        <v>1.6234312499999999</v>
      </c>
      <c r="K13" s="3" t="s">
        <v>512</v>
      </c>
    </row>
    <row r="14" spans="1:11" x14ac:dyDescent="0.3">
      <c r="A14" s="3" t="s">
        <v>380</v>
      </c>
      <c r="B14" s="3" t="s">
        <v>382</v>
      </c>
      <c r="C14" s="3" t="s">
        <v>226</v>
      </c>
      <c r="D14" s="3" t="s">
        <v>214</v>
      </c>
      <c r="E14" s="3">
        <v>-19.73</v>
      </c>
      <c r="F14" s="3">
        <v>4.82</v>
      </c>
      <c r="G14" s="3" t="s">
        <v>523</v>
      </c>
      <c r="H14" s="5">
        <v>2.2574193548387096</v>
      </c>
      <c r="I14" s="5"/>
      <c r="J14" s="5">
        <f t="shared" si="0"/>
        <v>4.9776096774193546</v>
      </c>
      <c r="K14" s="3" t="s">
        <v>512</v>
      </c>
    </row>
    <row r="15" spans="1:11" x14ac:dyDescent="0.3">
      <c r="A15" s="3" t="s">
        <v>380</v>
      </c>
      <c r="B15" s="3" t="s">
        <v>382</v>
      </c>
      <c r="C15" s="3" t="s">
        <v>305</v>
      </c>
      <c r="D15" s="3" t="s">
        <v>214</v>
      </c>
      <c r="E15" s="3">
        <v>-19.03</v>
      </c>
      <c r="F15" s="3">
        <v>4.78</v>
      </c>
      <c r="G15" s="3" t="s">
        <v>523</v>
      </c>
      <c r="H15" s="5">
        <v>2.2574193548387096</v>
      </c>
      <c r="I15" s="5"/>
      <c r="J15" s="5">
        <f t="shared" si="0"/>
        <v>4.9776096774193546</v>
      </c>
      <c r="K15" s="3" t="s">
        <v>512</v>
      </c>
    </row>
    <row r="16" spans="1:11" x14ac:dyDescent="0.3">
      <c r="A16" s="3" t="s">
        <v>380</v>
      </c>
      <c r="B16" s="3" t="s">
        <v>363</v>
      </c>
      <c r="C16" s="3" t="s">
        <v>295</v>
      </c>
      <c r="D16" s="3" t="s">
        <v>222</v>
      </c>
      <c r="E16" s="3">
        <v>-19.12</v>
      </c>
      <c r="F16" s="3">
        <v>4.29</v>
      </c>
      <c r="G16" s="3" t="s">
        <v>523</v>
      </c>
      <c r="H16" s="5">
        <v>2.2574193548387096</v>
      </c>
      <c r="I16" s="5"/>
      <c r="J16" s="5">
        <f t="shared" si="0"/>
        <v>4.9776096774193546</v>
      </c>
      <c r="K16" s="3" t="s">
        <v>512</v>
      </c>
    </row>
    <row r="17" spans="1:11" x14ac:dyDescent="0.3">
      <c r="A17" s="3" t="s">
        <v>380</v>
      </c>
      <c r="B17" s="3" t="s">
        <v>384</v>
      </c>
      <c r="C17" s="3" t="s">
        <v>277</v>
      </c>
      <c r="D17" s="3" t="s">
        <v>214</v>
      </c>
      <c r="E17" s="3">
        <v>-20.239999999999998</v>
      </c>
      <c r="F17" s="3">
        <v>4.71</v>
      </c>
      <c r="G17" s="3" t="s">
        <v>523</v>
      </c>
      <c r="H17" s="5">
        <v>2.2574193548387096</v>
      </c>
      <c r="I17" s="5"/>
      <c r="J17" s="5">
        <f t="shared" si="0"/>
        <v>4.9776096774193546</v>
      </c>
      <c r="K17" s="3" t="s">
        <v>512</v>
      </c>
    </row>
    <row r="18" spans="1:11" x14ac:dyDescent="0.3">
      <c r="A18" s="3" t="s">
        <v>385</v>
      </c>
      <c r="B18" s="3" t="s">
        <v>386</v>
      </c>
      <c r="C18" s="3" t="s">
        <v>332</v>
      </c>
      <c r="D18" s="3" t="s">
        <v>218</v>
      </c>
      <c r="E18" s="3">
        <v>-18.91</v>
      </c>
      <c r="F18" s="3">
        <v>3.74</v>
      </c>
      <c r="G18" s="3" t="s">
        <v>522</v>
      </c>
      <c r="H18" s="5">
        <v>2.5154838709677421</v>
      </c>
      <c r="I18" s="5"/>
      <c r="J18" s="5">
        <f t="shared" si="0"/>
        <v>5.5466419354838719</v>
      </c>
      <c r="K18" s="3" t="s">
        <v>512</v>
      </c>
    </row>
    <row r="19" spans="1:11" x14ac:dyDescent="0.3">
      <c r="A19" s="3" t="s">
        <v>389</v>
      </c>
      <c r="B19" s="3" t="s">
        <v>391</v>
      </c>
      <c r="C19" s="3" t="s">
        <v>248</v>
      </c>
      <c r="D19" s="3" t="s">
        <v>214</v>
      </c>
      <c r="E19" s="3">
        <v>-15.24</v>
      </c>
      <c r="F19" s="3">
        <v>3.88</v>
      </c>
      <c r="G19" s="3" t="s">
        <v>527</v>
      </c>
      <c r="H19" s="5">
        <v>1.40625</v>
      </c>
      <c r="I19" s="5"/>
      <c r="J19" s="5">
        <f t="shared" si="0"/>
        <v>3.1007812500000003</v>
      </c>
      <c r="K19" s="3" t="s">
        <v>512</v>
      </c>
    </row>
    <row r="20" spans="1:11" x14ac:dyDescent="0.3">
      <c r="A20" s="3" t="s">
        <v>389</v>
      </c>
      <c r="B20" s="3" t="s">
        <v>393</v>
      </c>
      <c r="C20" s="3" t="s">
        <v>290</v>
      </c>
      <c r="D20" s="3" t="s">
        <v>214</v>
      </c>
      <c r="E20" s="3">
        <v>-19.64</v>
      </c>
      <c r="F20" s="3">
        <v>4.68</v>
      </c>
      <c r="G20" s="3" t="s">
        <v>528</v>
      </c>
      <c r="H20" s="5">
        <v>1.9844444444444445</v>
      </c>
      <c r="I20" s="5"/>
      <c r="J20" s="5">
        <f t="shared" si="0"/>
        <v>4.3757000000000001</v>
      </c>
      <c r="K20" s="3" t="s">
        <v>512</v>
      </c>
    </row>
    <row r="21" spans="1:11" x14ac:dyDescent="0.3">
      <c r="A21" s="3" t="s">
        <v>389</v>
      </c>
      <c r="B21" s="3" t="s">
        <v>394</v>
      </c>
      <c r="C21" s="3" t="s">
        <v>323</v>
      </c>
      <c r="D21" s="3" t="s">
        <v>222</v>
      </c>
      <c r="E21" s="3">
        <v>-15.26</v>
      </c>
      <c r="F21" s="3">
        <v>3.63</v>
      </c>
      <c r="G21" s="3" t="s">
        <v>527</v>
      </c>
      <c r="H21" s="5">
        <v>1.40625</v>
      </c>
      <c r="I21" s="5"/>
      <c r="J21" s="5">
        <f t="shared" si="0"/>
        <v>3.1007812500000003</v>
      </c>
      <c r="K21" s="3" t="s">
        <v>512</v>
      </c>
    </row>
    <row r="22" spans="1:11" x14ac:dyDescent="0.3">
      <c r="A22" s="3" t="s">
        <v>389</v>
      </c>
      <c r="B22" s="3" t="s">
        <v>395</v>
      </c>
      <c r="C22" s="3" t="s">
        <v>336</v>
      </c>
      <c r="D22" s="3" t="s">
        <v>218</v>
      </c>
      <c r="E22" s="3">
        <v>-15.46</v>
      </c>
      <c r="F22" s="3">
        <v>3.25</v>
      </c>
      <c r="G22" s="3" t="s">
        <v>526</v>
      </c>
      <c r="H22" s="5">
        <v>1.4356249999999999</v>
      </c>
      <c r="I22" s="5"/>
      <c r="J22" s="5">
        <f t="shared" si="0"/>
        <v>3.1655531249999997</v>
      </c>
      <c r="K22" s="3" t="s">
        <v>512</v>
      </c>
    </row>
    <row r="23" spans="1:11" x14ac:dyDescent="0.3">
      <c r="A23" s="6" t="s">
        <v>389</v>
      </c>
      <c r="B23" s="6" t="s">
        <v>396</v>
      </c>
      <c r="C23" s="6" t="s">
        <v>334</v>
      </c>
      <c r="D23" s="6" t="s">
        <v>218</v>
      </c>
      <c r="E23" s="6">
        <v>-20.72</v>
      </c>
      <c r="F23" s="6">
        <v>4.42</v>
      </c>
      <c r="G23" s="6" t="s">
        <v>527</v>
      </c>
      <c r="H23" s="7">
        <v>1.40625</v>
      </c>
      <c r="I23" s="7"/>
      <c r="J23" s="7">
        <f t="shared" si="0"/>
        <v>3.1007812500000003</v>
      </c>
      <c r="K23" s="6" t="s">
        <v>512</v>
      </c>
    </row>
    <row r="24" spans="1:11" x14ac:dyDescent="0.3">
      <c r="A24" s="3" t="s">
        <v>399</v>
      </c>
      <c r="B24" s="3" t="s">
        <v>400</v>
      </c>
      <c r="C24" s="3" t="s">
        <v>238</v>
      </c>
      <c r="D24" s="3" t="s">
        <v>218</v>
      </c>
      <c r="E24" s="3">
        <v>-21.45</v>
      </c>
      <c r="F24" s="3">
        <v>3.63</v>
      </c>
      <c r="G24" s="3" t="s">
        <v>530</v>
      </c>
      <c r="H24" s="5">
        <v>1.2</v>
      </c>
      <c r="I24" s="5"/>
      <c r="J24" s="5">
        <f t="shared" si="0"/>
        <v>2.6459999999999999</v>
      </c>
      <c r="K24" s="3" t="s">
        <v>512</v>
      </c>
    </row>
    <row r="25" spans="1:11" x14ac:dyDescent="0.3">
      <c r="A25" s="3" t="s">
        <v>404</v>
      </c>
      <c r="B25" s="3" t="s">
        <v>405</v>
      </c>
      <c r="C25" s="3" t="s">
        <v>263</v>
      </c>
      <c r="D25" s="3" t="s">
        <v>218</v>
      </c>
      <c r="E25" s="3">
        <v>-15.71</v>
      </c>
      <c r="F25" s="3">
        <v>3.66</v>
      </c>
      <c r="G25" s="3" t="s">
        <v>532</v>
      </c>
      <c r="H25" s="5">
        <v>0.71812500000000001</v>
      </c>
      <c r="I25" s="5"/>
      <c r="J25" s="5">
        <f t="shared" si="0"/>
        <v>1.5834656250000001</v>
      </c>
      <c r="K25" s="3" t="s">
        <v>512</v>
      </c>
    </row>
    <row r="26" spans="1:11" x14ac:dyDescent="0.3">
      <c r="A26" s="3" t="s">
        <v>404</v>
      </c>
      <c r="B26" s="3" t="s">
        <v>405</v>
      </c>
      <c r="C26" s="3" t="s">
        <v>254</v>
      </c>
      <c r="D26" s="3" t="s">
        <v>214</v>
      </c>
      <c r="E26" s="3">
        <v>-17.95</v>
      </c>
      <c r="F26" s="3">
        <v>3.37</v>
      </c>
      <c r="G26" s="3" t="s">
        <v>532</v>
      </c>
      <c r="H26" s="5">
        <v>0.71812500000000001</v>
      </c>
      <c r="I26" s="5"/>
      <c r="J26" s="5">
        <f t="shared" si="0"/>
        <v>1.5834656250000001</v>
      </c>
      <c r="K26" s="3" t="s">
        <v>512</v>
      </c>
    </row>
    <row r="27" spans="1:11" x14ac:dyDescent="0.3">
      <c r="A27" s="3" t="s">
        <v>404</v>
      </c>
      <c r="B27" s="3" t="s">
        <v>405</v>
      </c>
      <c r="C27" s="3" t="s">
        <v>488</v>
      </c>
      <c r="D27" s="3" t="s">
        <v>214</v>
      </c>
      <c r="E27" s="3">
        <v>-15.53</v>
      </c>
      <c r="F27" s="3">
        <v>3.48</v>
      </c>
      <c r="G27" s="3" t="s">
        <v>532</v>
      </c>
      <c r="H27" s="5">
        <v>0.71812500000000001</v>
      </c>
      <c r="I27" s="5"/>
      <c r="J27" s="5">
        <f t="shared" si="0"/>
        <v>1.5834656250000001</v>
      </c>
      <c r="K27" s="3" t="s">
        <v>512</v>
      </c>
    </row>
    <row r="28" spans="1:11" x14ac:dyDescent="0.3">
      <c r="A28" s="3" t="s">
        <v>404</v>
      </c>
      <c r="B28" s="3" t="s">
        <v>405</v>
      </c>
      <c r="C28" s="3" t="s">
        <v>489</v>
      </c>
      <c r="D28" s="3" t="s">
        <v>214</v>
      </c>
      <c r="E28" s="3">
        <v>-15.98</v>
      </c>
      <c r="F28" s="3">
        <v>3.28</v>
      </c>
      <c r="G28" s="3" t="s">
        <v>532</v>
      </c>
      <c r="H28" s="5">
        <v>0.71812500000000001</v>
      </c>
      <c r="I28" s="5"/>
      <c r="J28" s="5">
        <f t="shared" si="0"/>
        <v>1.5834656250000001</v>
      </c>
      <c r="K28" s="3" t="s">
        <v>512</v>
      </c>
    </row>
    <row r="29" spans="1:11" x14ac:dyDescent="0.3">
      <c r="A29" s="3" t="s">
        <v>406</v>
      </c>
      <c r="B29" s="3" t="s">
        <v>363</v>
      </c>
      <c r="C29" s="3" t="s">
        <v>286</v>
      </c>
      <c r="D29" s="3" t="s">
        <v>214</v>
      </c>
      <c r="E29" s="3">
        <v>-22.04</v>
      </c>
      <c r="F29" s="3">
        <v>3.97</v>
      </c>
      <c r="G29" s="3" t="s">
        <v>533</v>
      </c>
      <c r="H29" s="5">
        <v>2.6989999999999998</v>
      </c>
      <c r="I29" s="5"/>
      <c r="J29" s="5">
        <f t="shared" si="0"/>
        <v>5.951295</v>
      </c>
      <c r="K29" s="3" t="s">
        <v>512</v>
      </c>
    </row>
    <row r="30" spans="1:11" x14ac:dyDescent="0.3">
      <c r="A30" s="3" t="s">
        <v>410</v>
      </c>
      <c r="B30" s="3" t="s">
        <v>411</v>
      </c>
      <c r="C30" s="3" t="s">
        <v>259</v>
      </c>
      <c r="D30" s="3" t="s">
        <v>214</v>
      </c>
      <c r="E30" s="3">
        <v>-19.989999999999998</v>
      </c>
      <c r="F30" s="3">
        <v>4.92</v>
      </c>
      <c r="G30" s="3" t="s">
        <v>534</v>
      </c>
      <c r="H30" s="5">
        <v>1.5181249999999999</v>
      </c>
      <c r="I30" s="5"/>
      <c r="J30" s="5">
        <f t="shared" si="0"/>
        <v>3.3474656249999999</v>
      </c>
      <c r="K30" s="3" t="s">
        <v>512</v>
      </c>
    </row>
    <row r="31" spans="1:11" x14ac:dyDescent="0.3">
      <c r="A31" s="3" t="s">
        <v>412</v>
      </c>
      <c r="B31" s="3" t="s">
        <v>413</v>
      </c>
      <c r="C31" s="3" t="s">
        <v>328</v>
      </c>
      <c r="D31" s="3" t="s">
        <v>222</v>
      </c>
      <c r="E31" s="3">
        <v>-16.43</v>
      </c>
      <c r="F31" s="3">
        <v>3.1</v>
      </c>
      <c r="G31" s="3" t="s">
        <v>535</v>
      </c>
      <c r="H31" s="5">
        <v>0.56187500000000001</v>
      </c>
      <c r="I31" s="5"/>
      <c r="J31" s="5">
        <f t="shared" si="0"/>
        <v>1.2389343750000001</v>
      </c>
      <c r="K31" s="3" t="s">
        <v>512</v>
      </c>
    </row>
    <row r="32" spans="1:11" x14ac:dyDescent="0.3">
      <c r="A32" s="3" t="s">
        <v>412</v>
      </c>
      <c r="B32" s="3" t="s">
        <v>413</v>
      </c>
      <c r="C32" s="3" t="s">
        <v>329</v>
      </c>
      <c r="D32" s="3" t="s">
        <v>222</v>
      </c>
      <c r="E32" s="3">
        <v>-15.86</v>
      </c>
      <c r="F32" s="3">
        <v>3.23</v>
      </c>
      <c r="G32" s="3" t="s">
        <v>535</v>
      </c>
      <c r="H32" s="5">
        <v>0.56187500000000001</v>
      </c>
      <c r="I32" s="5"/>
      <c r="J32" s="5">
        <f t="shared" si="0"/>
        <v>1.2389343750000001</v>
      </c>
      <c r="K32" s="3" t="s">
        <v>512</v>
      </c>
    </row>
    <row r="33" spans="1:11" x14ac:dyDescent="0.3">
      <c r="A33" s="3" t="s">
        <v>416</v>
      </c>
      <c r="B33" s="3" t="s">
        <v>417</v>
      </c>
      <c r="C33" s="3" t="s">
        <v>265</v>
      </c>
      <c r="D33" s="3" t="s">
        <v>214</v>
      </c>
      <c r="E33" s="3">
        <v>-18.5</v>
      </c>
      <c r="F33" s="3">
        <v>4.6900000000000004</v>
      </c>
      <c r="G33" s="3" t="s">
        <v>537</v>
      </c>
      <c r="H33" s="5">
        <v>0.74937500000000001</v>
      </c>
      <c r="I33" s="5"/>
      <c r="J33" s="5">
        <f t="shared" si="0"/>
        <v>1.652371875</v>
      </c>
      <c r="K33" s="3" t="s">
        <v>512</v>
      </c>
    </row>
    <row r="34" spans="1:11" x14ac:dyDescent="0.3">
      <c r="A34" s="3" t="s">
        <v>416</v>
      </c>
      <c r="B34" s="3" t="s">
        <v>418</v>
      </c>
      <c r="C34" s="3" t="s">
        <v>301</v>
      </c>
      <c r="D34" s="3" t="s">
        <v>214</v>
      </c>
      <c r="E34" s="3">
        <v>-19.13</v>
      </c>
      <c r="F34" s="3">
        <v>4.2699999999999996</v>
      </c>
      <c r="G34" s="3" t="s">
        <v>538</v>
      </c>
      <c r="H34" s="5">
        <v>2.3112499999999998</v>
      </c>
      <c r="I34" s="5"/>
      <c r="J34" s="5">
        <f t="shared" si="0"/>
        <v>5.0963062499999996</v>
      </c>
      <c r="K34" s="3" t="s">
        <v>512</v>
      </c>
    </row>
    <row r="35" spans="1:11" x14ac:dyDescent="0.3">
      <c r="A35" s="3" t="s">
        <v>416</v>
      </c>
      <c r="B35" s="3" t="s">
        <v>420</v>
      </c>
      <c r="C35" s="3" t="s">
        <v>276</v>
      </c>
      <c r="D35" s="3" t="s">
        <v>222</v>
      </c>
      <c r="E35" s="3">
        <v>-19.5</v>
      </c>
      <c r="F35" s="3">
        <v>3.73</v>
      </c>
      <c r="G35" s="3" t="s">
        <v>540</v>
      </c>
      <c r="H35" s="5">
        <v>1.8557142857142856</v>
      </c>
      <c r="I35" s="5"/>
      <c r="J35" s="5">
        <f t="shared" si="0"/>
        <v>4.09185</v>
      </c>
      <c r="K35" s="3" t="s">
        <v>512</v>
      </c>
    </row>
    <row r="36" spans="1:11" x14ac:dyDescent="0.3">
      <c r="A36" s="3" t="s">
        <v>416</v>
      </c>
      <c r="B36" s="3" t="s">
        <v>421</v>
      </c>
      <c r="C36" s="3" t="s">
        <v>260</v>
      </c>
      <c r="D36" s="3" t="s">
        <v>214</v>
      </c>
      <c r="E36" s="3">
        <v>-19.45</v>
      </c>
      <c r="F36" s="3">
        <v>5.0999999999999996</v>
      </c>
      <c r="G36" s="3" t="s">
        <v>538</v>
      </c>
      <c r="H36" s="5">
        <v>2.3112499999999998</v>
      </c>
      <c r="I36" s="5"/>
      <c r="J36" s="5">
        <f t="shared" si="0"/>
        <v>5.0963062499999996</v>
      </c>
      <c r="K36" s="3" t="s">
        <v>512</v>
      </c>
    </row>
    <row r="37" spans="1:11" x14ac:dyDescent="0.3">
      <c r="A37" s="3" t="s">
        <v>416</v>
      </c>
      <c r="B37" s="3" t="s">
        <v>422</v>
      </c>
      <c r="C37" s="3" t="s">
        <v>243</v>
      </c>
      <c r="D37" s="3" t="s">
        <v>214</v>
      </c>
      <c r="E37" s="3">
        <v>-15.55</v>
      </c>
      <c r="F37" s="3">
        <v>4.1500000000000004</v>
      </c>
      <c r="G37" s="3" t="s">
        <v>541</v>
      </c>
      <c r="H37" s="5">
        <v>0.65874999999999995</v>
      </c>
      <c r="I37" s="5"/>
      <c r="J37" s="5">
        <f t="shared" si="0"/>
        <v>1.45254375</v>
      </c>
      <c r="K37" s="3" t="s">
        <v>512</v>
      </c>
    </row>
    <row r="38" spans="1:11" x14ac:dyDescent="0.3">
      <c r="A38" s="3" t="s">
        <v>416</v>
      </c>
      <c r="B38" s="3" t="s">
        <v>418</v>
      </c>
      <c r="C38" s="3" t="s">
        <v>288</v>
      </c>
      <c r="D38" s="3" t="s">
        <v>214</v>
      </c>
      <c r="E38" s="3">
        <v>-18.78</v>
      </c>
      <c r="F38" s="3">
        <v>4.13</v>
      </c>
      <c r="G38" s="3" t="s">
        <v>538</v>
      </c>
      <c r="H38" s="5">
        <v>2.3112499999999998</v>
      </c>
      <c r="I38" s="5"/>
      <c r="J38" s="5">
        <f t="shared" si="0"/>
        <v>5.0963062499999996</v>
      </c>
      <c r="K38" s="3" t="s">
        <v>512</v>
      </c>
    </row>
    <row r="39" spans="1:11" x14ac:dyDescent="0.3">
      <c r="A39" s="3" t="s">
        <v>416</v>
      </c>
      <c r="B39" s="3" t="s">
        <v>425</v>
      </c>
      <c r="C39" s="3" t="s">
        <v>229</v>
      </c>
      <c r="D39" s="3" t="s">
        <v>216</v>
      </c>
      <c r="E39" s="3">
        <v>-19.86</v>
      </c>
      <c r="F39" s="3">
        <v>3.12</v>
      </c>
      <c r="G39" s="3" t="s">
        <v>543</v>
      </c>
      <c r="H39" s="5">
        <v>1.34</v>
      </c>
      <c r="I39" s="5"/>
      <c r="J39" s="5">
        <f t="shared" si="0"/>
        <v>2.9547000000000003</v>
      </c>
      <c r="K39" s="3" t="s">
        <v>512</v>
      </c>
    </row>
    <row r="40" spans="1:11" x14ac:dyDescent="0.3">
      <c r="A40" s="3" t="s">
        <v>416</v>
      </c>
      <c r="B40" s="3" t="s">
        <v>427</v>
      </c>
      <c r="C40" s="3" t="s">
        <v>333</v>
      </c>
      <c r="D40" s="3" t="s">
        <v>218</v>
      </c>
      <c r="E40" s="3">
        <v>-20.079999999999998</v>
      </c>
      <c r="F40" s="3">
        <v>3.09</v>
      </c>
      <c r="G40" s="3" t="s">
        <v>545</v>
      </c>
      <c r="H40" s="5">
        <v>1.5306249999999999</v>
      </c>
      <c r="I40" s="5"/>
      <c r="J40" s="5">
        <f t="shared" si="0"/>
        <v>3.375028125</v>
      </c>
      <c r="K40" s="3" t="s">
        <v>512</v>
      </c>
    </row>
    <row r="41" spans="1:11" x14ac:dyDescent="0.3">
      <c r="A41" s="3" t="s">
        <v>442</v>
      </c>
      <c r="B41" s="3" t="s">
        <v>443</v>
      </c>
      <c r="C41" s="3" t="s">
        <v>294</v>
      </c>
      <c r="D41" s="3" t="s">
        <v>214</v>
      </c>
      <c r="E41" s="3">
        <v>-24.64</v>
      </c>
      <c r="F41" s="3">
        <v>6.21</v>
      </c>
      <c r="G41" s="3" t="s">
        <v>552</v>
      </c>
      <c r="H41" s="5">
        <v>2.0659999999999998</v>
      </c>
      <c r="I41" s="5"/>
      <c r="J41" s="5">
        <f t="shared" si="0"/>
        <v>4.5555300000000001</v>
      </c>
      <c r="K41" s="3" t="s">
        <v>512</v>
      </c>
    </row>
    <row r="42" spans="1:11" x14ac:dyDescent="0.3">
      <c r="A42" s="3" t="s">
        <v>445</v>
      </c>
      <c r="B42" s="3" t="s">
        <v>444</v>
      </c>
      <c r="C42" s="3" t="s">
        <v>275</v>
      </c>
      <c r="D42" s="3" t="s">
        <v>214</v>
      </c>
      <c r="E42" s="3">
        <v>-21.53</v>
      </c>
      <c r="F42" s="3">
        <v>3.58</v>
      </c>
      <c r="G42" s="3" t="s">
        <v>552</v>
      </c>
      <c r="H42" s="5">
        <v>2.0659999999999998</v>
      </c>
      <c r="I42" s="5"/>
      <c r="J42" s="5">
        <f t="shared" si="0"/>
        <v>4.5555300000000001</v>
      </c>
      <c r="K42" s="3" t="s">
        <v>512</v>
      </c>
    </row>
    <row r="43" spans="1:11" x14ac:dyDescent="0.3">
      <c r="A43" s="3" t="s">
        <v>446</v>
      </c>
      <c r="B43" s="3" t="s">
        <v>447</v>
      </c>
      <c r="C43" s="3" t="s">
        <v>501</v>
      </c>
      <c r="D43" s="3" t="s">
        <v>214</v>
      </c>
      <c r="E43" s="3">
        <v>-21.09</v>
      </c>
      <c r="F43" s="3">
        <v>4.18</v>
      </c>
      <c r="G43" s="3" t="s">
        <v>553</v>
      </c>
      <c r="H43" s="5">
        <v>3.8966666666666665</v>
      </c>
      <c r="I43" s="5"/>
      <c r="J43" s="5">
        <f t="shared" si="0"/>
        <v>8.5921500000000002</v>
      </c>
      <c r="K43" s="3" t="s">
        <v>512</v>
      </c>
    </row>
    <row r="44" spans="1:11" x14ac:dyDescent="0.3">
      <c r="A44" s="3" t="s">
        <v>446</v>
      </c>
      <c r="B44" s="3" t="s">
        <v>447</v>
      </c>
      <c r="C44" s="3" t="s">
        <v>502</v>
      </c>
      <c r="D44" s="3" t="s">
        <v>214</v>
      </c>
      <c r="E44" s="3">
        <v>-20.94</v>
      </c>
      <c r="F44" s="3">
        <v>9.93</v>
      </c>
      <c r="G44" s="3" t="s">
        <v>553</v>
      </c>
      <c r="H44" s="5">
        <v>3.8966666666666665</v>
      </c>
      <c r="I44" s="5"/>
      <c r="J44" s="5">
        <f t="shared" si="0"/>
        <v>8.5921500000000002</v>
      </c>
      <c r="K44" s="3" t="s">
        <v>512</v>
      </c>
    </row>
    <row r="45" spans="1:11" x14ac:dyDescent="0.3">
      <c r="A45" s="3" t="s">
        <v>452</v>
      </c>
      <c r="B45" s="3" t="s">
        <v>455</v>
      </c>
      <c r="C45" s="3" t="s">
        <v>320</v>
      </c>
      <c r="D45" s="3" t="s">
        <v>214</v>
      </c>
      <c r="E45" s="3">
        <v>-23.2</v>
      </c>
      <c r="F45" s="3">
        <v>5.57</v>
      </c>
      <c r="G45" s="3" t="s">
        <v>555</v>
      </c>
      <c r="H45" s="5">
        <v>2.5566666666666666</v>
      </c>
      <c r="I45" s="5"/>
      <c r="J45" s="5">
        <f t="shared" si="0"/>
        <v>5.6374500000000003</v>
      </c>
      <c r="K45" s="3" t="s">
        <v>512</v>
      </c>
    </row>
    <row r="46" spans="1:11" x14ac:dyDescent="0.3">
      <c r="A46" s="3" t="s">
        <v>452</v>
      </c>
      <c r="B46" s="3" t="s">
        <v>455</v>
      </c>
      <c r="C46" s="3" t="s">
        <v>321</v>
      </c>
      <c r="D46" s="3" t="s">
        <v>214</v>
      </c>
      <c r="E46" s="3">
        <v>-23.15</v>
      </c>
      <c r="F46" s="3">
        <v>5.7</v>
      </c>
      <c r="G46" s="3" t="s">
        <v>555</v>
      </c>
      <c r="H46" s="5">
        <v>2.5566666666666666</v>
      </c>
      <c r="I46" s="5"/>
      <c r="J46" s="5">
        <f t="shared" si="0"/>
        <v>5.6374500000000003</v>
      </c>
      <c r="K46" s="3" t="s">
        <v>512</v>
      </c>
    </row>
    <row r="47" spans="1:11" x14ac:dyDescent="0.3">
      <c r="A47" s="3" t="s">
        <v>463</v>
      </c>
      <c r="B47" s="3" t="s">
        <v>464</v>
      </c>
      <c r="C47" s="3" t="s">
        <v>250</v>
      </c>
      <c r="D47" s="3" t="s">
        <v>219</v>
      </c>
      <c r="E47" s="3">
        <v>-22.34</v>
      </c>
      <c r="F47" s="3">
        <v>5.49</v>
      </c>
      <c r="G47" s="3" t="s">
        <v>559</v>
      </c>
      <c r="H47" s="5">
        <v>2.367</v>
      </c>
      <c r="I47" s="5"/>
      <c r="J47" s="5">
        <f t="shared" si="0"/>
        <v>5.2192350000000003</v>
      </c>
      <c r="K47" s="3" t="s">
        <v>512</v>
      </c>
    </row>
    <row r="48" spans="1:11" x14ac:dyDescent="0.3">
      <c r="A48" s="3" t="s">
        <v>463</v>
      </c>
      <c r="B48" s="3" t="s">
        <v>363</v>
      </c>
      <c r="C48" s="3" t="s">
        <v>330</v>
      </c>
      <c r="D48" s="3" t="s">
        <v>218</v>
      </c>
      <c r="E48" s="3">
        <v>-21.31</v>
      </c>
      <c r="F48" s="3">
        <v>2.96</v>
      </c>
      <c r="G48" s="3" t="s">
        <v>559</v>
      </c>
      <c r="H48" s="5">
        <v>2.367</v>
      </c>
      <c r="I48" s="5"/>
      <c r="J48" s="5">
        <f t="shared" si="0"/>
        <v>5.2192350000000003</v>
      </c>
      <c r="K48" s="3" t="s">
        <v>512</v>
      </c>
    </row>
    <row r="49" spans="1:11" x14ac:dyDescent="0.3">
      <c r="A49" s="6" t="s">
        <v>467</v>
      </c>
      <c r="B49" s="6" t="s">
        <v>468</v>
      </c>
      <c r="C49" s="6" t="s">
        <v>510</v>
      </c>
      <c r="D49" s="6" t="s">
        <v>220</v>
      </c>
      <c r="E49" s="6">
        <v>-20.32</v>
      </c>
      <c r="F49" s="6">
        <v>3.26</v>
      </c>
      <c r="G49" s="6" t="s">
        <v>561</v>
      </c>
      <c r="H49" s="7"/>
      <c r="I49" s="7"/>
      <c r="J49" s="7"/>
      <c r="K49" s="6" t="s">
        <v>512</v>
      </c>
    </row>
    <row r="50" spans="1:11" x14ac:dyDescent="0.3">
      <c r="A50" s="6" t="s">
        <v>467</v>
      </c>
      <c r="B50" s="6" t="s">
        <v>468</v>
      </c>
      <c r="C50" s="6" t="s">
        <v>511</v>
      </c>
      <c r="D50" s="6" t="s">
        <v>220</v>
      </c>
      <c r="E50" s="6">
        <v>-20.239999999999998</v>
      </c>
      <c r="F50" s="6">
        <v>3.1</v>
      </c>
      <c r="G50" s="6" t="s">
        <v>561</v>
      </c>
      <c r="H50" s="7"/>
      <c r="I50" s="7"/>
      <c r="J50" s="7"/>
      <c r="K50" s="6" t="s">
        <v>512</v>
      </c>
    </row>
    <row r="51" spans="1:11" x14ac:dyDescent="0.3">
      <c r="A51" s="3" t="s">
        <v>344</v>
      </c>
      <c r="B51" s="3" t="s">
        <v>345</v>
      </c>
      <c r="C51" s="3" t="s">
        <v>306</v>
      </c>
      <c r="D51" s="3" t="s">
        <v>212</v>
      </c>
      <c r="E51" s="3">
        <v>-21.6</v>
      </c>
      <c r="F51" s="3">
        <v>6.64</v>
      </c>
      <c r="G51" s="3" t="s">
        <v>513</v>
      </c>
      <c r="H51" s="5">
        <v>2.1326666666666667</v>
      </c>
      <c r="I51" s="5"/>
      <c r="J51" s="5">
        <f t="shared" ref="J51:J82" si="1">H51*2.205</f>
        <v>4.7025300000000003</v>
      </c>
      <c r="K51" s="3" t="s">
        <v>337</v>
      </c>
    </row>
    <row r="52" spans="1:11" x14ac:dyDescent="0.3">
      <c r="A52" s="3" t="s">
        <v>378</v>
      </c>
      <c r="B52" s="3" t="s">
        <v>379</v>
      </c>
      <c r="C52" s="3" t="s">
        <v>486</v>
      </c>
      <c r="D52" s="3" t="s">
        <v>212</v>
      </c>
      <c r="E52" s="3">
        <v>-18.07</v>
      </c>
      <c r="F52" s="3">
        <v>3.8</v>
      </c>
      <c r="G52" s="3" t="s">
        <v>521</v>
      </c>
      <c r="H52" s="5">
        <v>1.3936507936507936</v>
      </c>
      <c r="I52" s="5"/>
      <c r="J52" s="5">
        <f t="shared" si="1"/>
        <v>3.073</v>
      </c>
      <c r="K52" s="3" t="s">
        <v>337</v>
      </c>
    </row>
    <row r="53" spans="1:11" x14ac:dyDescent="0.3">
      <c r="A53" s="3" t="s">
        <v>378</v>
      </c>
      <c r="B53" s="3" t="s">
        <v>379</v>
      </c>
      <c r="C53" s="3" t="s">
        <v>487</v>
      </c>
      <c r="D53" s="3" t="s">
        <v>212</v>
      </c>
      <c r="E53" s="3">
        <v>-18.260000000000002</v>
      </c>
      <c r="F53" s="3">
        <v>3.72</v>
      </c>
      <c r="G53" s="3" t="s">
        <v>521</v>
      </c>
      <c r="H53" s="5">
        <v>1.3936507936507936</v>
      </c>
      <c r="I53" s="5"/>
      <c r="J53" s="5">
        <f t="shared" si="1"/>
        <v>3.073</v>
      </c>
      <c r="K53" s="3" t="s">
        <v>337</v>
      </c>
    </row>
    <row r="54" spans="1:11" x14ac:dyDescent="0.3">
      <c r="A54" s="3" t="s">
        <v>380</v>
      </c>
      <c r="B54" s="3" t="s">
        <v>381</v>
      </c>
      <c r="C54" s="3" t="s">
        <v>278</v>
      </c>
      <c r="D54" s="3" t="s">
        <v>212</v>
      </c>
      <c r="E54" s="3">
        <v>-20.34</v>
      </c>
      <c r="F54" s="3">
        <v>4.5</v>
      </c>
      <c r="G54" s="3" t="s">
        <v>522</v>
      </c>
      <c r="H54" s="5">
        <v>2.5154838709677421</v>
      </c>
      <c r="I54" s="5"/>
      <c r="J54" s="5">
        <f t="shared" si="1"/>
        <v>5.5466419354838719</v>
      </c>
      <c r="K54" s="3" t="s">
        <v>337</v>
      </c>
    </row>
    <row r="55" spans="1:11" x14ac:dyDescent="0.3">
      <c r="A55" s="3" t="s">
        <v>380</v>
      </c>
      <c r="B55" s="3" t="s">
        <v>383</v>
      </c>
      <c r="C55" s="3" t="s">
        <v>253</v>
      </c>
      <c r="D55" s="3" t="s">
        <v>212</v>
      </c>
      <c r="E55" s="3">
        <v>-19.170000000000002</v>
      </c>
      <c r="F55" s="3">
        <v>4.33</v>
      </c>
      <c r="G55" s="3" t="s">
        <v>524</v>
      </c>
      <c r="H55" s="5">
        <v>3.9767045454545449</v>
      </c>
      <c r="I55" s="5"/>
      <c r="J55" s="5">
        <f t="shared" si="1"/>
        <v>8.7686335227272725</v>
      </c>
      <c r="K55" s="3" t="s">
        <v>337</v>
      </c>
    </row>
    <row r="56" spans="1:11" x14ac:dyDescent="0.3">
      <c r="A56" s="3" t="s">
        <v>389</v>
      </c>
      <c r="B56" s="3" t="s">
        <v>390</v>
      </c>
      <c r="C56" s="3" t="s">
        <v>257</v>
      </c>
      <c r="D56" s="3" t="s">
        <v>212</v>
      </c>
      <c r="E56" s="3">
        <v>-15.62</v>
      </c>
      <c r="F56" s="3">
        <v>4.05</v>
      </c>
      <c r="G56" s="3" t="s">
        <v>526</v>
      </c>
      <c r="H56" s="5">
        <v>1.4356249999999999</v>
      </c>
      <c r="I56" s="5"/>
      <c r="J56" s="5">
        <f t="shared" si="1"/>
        <v>3.1655531249999997</v>
      </c>
      <c r="K56" s="3" t="s">
        <v>337</v>
      </c>
    </row>
    <row r="57" spans="1:11" x14ac:dyDescent="0.3">
      <c r="A57" s="3" t="s">
        <v>389</v>
      </c>
      <c r="B57" s="3" t="s">
        <v>392</v>
      </c>
      <c r="C57" s="3" t="s">
        <v>228</v>
      </c>
      <c r="D57" s="3" t="s">
        <v>212</v>
      </c>
      <c r="E57" s="3">
        <v>-21.09</v>
      </c>
      <c r="F57" s="3">
        <v>4.18</v>
      </c>
      <c r="G57" s="3" t="s">
        <v>527</v>
      </c>
      <c r="H57" s="5">
        <v>1.40625</v>
      </c>
      <c r="I57" s="5"/>
      <c r="J57" s="5">
        <f t="shared" si="1"/>
        <v>3.1007812500000003</v>
      </c>
      <c r="K57" s="3" t="s">
        <v>337</v>
      </c>
    </row>
    <row r="58" spans="1:11" x14ac:dyDescent="0.3">
      <c r="A58" s="3" t="s">
        <v>389</v>
      </c>
      <c r="B58" s="3" t="s">
        <v>390</v>
      </c>
      <c r="C58" s="3" t="s">
        <v>269</v>
      </c>
      <c r="D58" s="3" t="s">
        <v>212</v>
      </c>
      <c r="E58" s="3">
        <v>-15.61</v>
      </c>
      <c r="F58" s="3">
        <v>3.99</v>
      </c>
      <c r="G58" s="3" t="s">
        <v>526</v>
      </c>
      <c r="H58" s="5">
        <v>1.4356249999999999</v>
      </c>
      <c r="I58" s="5"/>
      <c r="J58" s="5">
        <f t="shared" si="1"/>
        <v>3.1655531249999997</v>
      </c>
      <c r="K58" s="3" t="s">
        <v>337</v>
      </c>
    </row>
    <row r="59" spans="1:11" x14ac:dyDescent="0.3">
      <c r="A59" s="3" t="s">
        <v>389</v>
      </c>
      <c r="B59" s="3" t="s">
        <v>391</v>
      </c>
      <c r="C59" s="3" t="s">
        <v>258</v>
      </c>
      <c r="D59" s="3" t="s">
        <v>212</v>
      </c>
      <c r="E59" s="3">
        <v>-15.26</v>
      </c>
      <c r="F59" s="3">
        <v>6.56</v>
      </c>
      <c r="G59" s="3" t="s">
        <v>527</v>
      </c>
      <c r="H59" s="5">
        <v>1.40625</v>
      </c>
      <c r="I59" s="5"/>
      <c r="J59" s="5">
        <f t="shared" si="1"/>
        <v>3.1007812500000003</v>
      </c>
      <c r="K59" s="3" t="s">
        <v>337</v>
      </c>
    </row>
    <row r="60" spans="1:11" x14ac:dyDescent="0.3">
      <c r="A60" s="6" t="s">
        <v>397</v>
      </c>
      <c r="B60" s="6" t="s">
        <v>398</v>
      </c>
      <c r="C60" s="6" t="s">
        <v>273</v>
      </c>
      <c r="D60" s="6" t="s">
        <v>212</v>
      </c>
      <c r="E60" s="6">
        <v>-21.42</v>
      </c>
      <c r="F60" s="6">
        <v>6.56</v>
      </c>
      <c r="G60" s="6" t="s">
        <v>529</v>
      </c>
      <c r="H60" s="7">
        <v>2.3050000000000002</v>
      </c>
      <c r="I60" s="7"/>
      <c r="J60" s="7">
        <f t="shared" si="1"/>
        <v>5.0825250000000004</v>
      </c>
      <c r="K60" s="6" t="s">
        <v>337</v>
      </c>
    </row>
    <row r="61" spans="1:11" x14ac:dyDescent="0.3">
      <c r="A61" s="3" t="s">
        <v>399</v>
      </c>
      <c r="B61" s="3" t="s">
        <v>400</v>
      </c>
      <c r="C61" s="3" t="s">
        <v>240</v>
      </c>
      <c r="D61" s="3" t="s">
        <v>212</v>
      </c>
      <c r="E61" s="3">
        <v>-20.87</v>
      </c>
      <c r="F61" s="3">
        <v>3.95</v>
      </c>
      <c r="G61" s="3" t="s">
        <v>530</v>
      </c>
      <c r="H61" s="5">
        <v>1.2</v>
      </c>
      <c r="I61" s="5"/>
      <c r="J61" s="5">
        <f t="shared" si="1"/>
        <v>2.6459999999999999</v>
      </c>
      <c r="K61" s="3" t="s">
        <v>337</v>
      </c>
    </row>
    <row r="62" spans="1:11" x14ac:dyDescent="0.3">
      <c r="A62" s="3" t="s">
        <v>399</v>
      </c>
      <c r="B62" s="3" t="s">
        <v>400</v>
      </c>
      <c r="C62" s="3" t="s">
        <v>237</v>
      </c>
      <c r="D62" s="3" t="s">
        <v>212</v>
      </c>
      <c r="E62" s="3">
        <v>-20.9</v>
      </c>
      <c r="F62" s="3">
        <v>3.67</v>
      </c>
      <c r="G62" s="3" t="s">
        <v>530</v>
      </c>
      <c r="H62" s="5">
        <v>1.2</v>
      </c>
      <c r="I62" s="5"/>
      <c r="J62" s="5">
        <f t="shared" si="1"/>
        <v>2.6459999999999999</v>
      </c>
      <c r="K62" s="3" t="s">
        <v>337</v>
      </c>
    </row>
    <row r="63" spans="1:11" x14ac:dyDescent="0.3">
      <c r="A63" s="3" t="s">
        <v>399</v>
      </c>
      <c r="B63" s="3" t="s">
        <v>400</v>
      </c>
      <c r="C63" s="3" t="s">
        <v>244</v>
      </c>
      <c r="D63" s="3" t="s">
        <v>212</v>
      </c>
      <c r="E63" s="3">
        <v>-21.26</v>
      </c>
      <c r="F63" s="3">
        <v>3.74</v>
      </c>
      <c r="G63" s="3" t="s">
        <v>530</v>
      </c>
      <c r="H63" s="5">
        <v>1.2</v>
      </c>
      <c r="I63" s="5"/>
      <c r="J63" s="5">
        <f t="shared" si="1"/>
        <v>2.6459999999999999</v>
      </c>
      <c r="K63" s="3" t="s">
        <v>337</v>
      </c>
    </row>
    <row r="64" spans="1:11" x14ac:dyDescent="0.3">
      <c r="A64" s="3" t="s">
        <v>401</v>
      </c>
      <c r="B64" s="3" t="s">
        <v>402</v>
      </c>
      <c r="C64" s="3" t="s">
        <v>285</v>
      </c>
      <c r="D64" s="3" t="s">
        <v>212</v>
      </c>
      <c r="E64" s="3">
        <v>-16.100000000000001</v>
      </c>
      <c r="F64" s="3">
        <v>3.88</v>
      </c>
      <c r="G64" s="3" t="s">
        <v>531</v>
      </c>
      <c r="H64" s="5">
        <v>0.65874999999999995</v>
      </c>
      <c r="I64" s="5"/>
      <c r="J64" s="5">
        <f t="shared" si="1"/>
        <v>1.45254375</v>
      </c>
      <c r="K64" s="3" t="s">
        <v>337</v>
      </c>
    </row>
    <row r="65" spans="1:11" x14ac:dyDescent="0.3">
      <c r="A65" s="3" t="s">
        <v>403</v>
      </c>
      <c r="B65" s="3" t="s">
        <v>402</v>
      </c>
      <c r="C65" s="3" t="s">
        <v>262</v>
      </c>
      <c r="D65" s="3" t="s">
        <v>212</v>
      </c>
      <c r="E65" s="3">
        <v>-15.5</v>
      </c>
      <c r="F65" s="3">
        <v>3.24</v>
      </c>
      <c r="G65" s="3" t="s">
        <v>531</v>
      </c>
      <c r="H65" s="5">
        <v>0.65874999999999995</v>
      </c>
      <c r="I65" s="5"/>
      <c r="J65" s="5">
        <f t="shared" si="1"/>
        <v>1.45254375</v>
      </c>
      <c r="K65" s="3" t="s">
        <v>337</v>
      </c>
    </row>
    <row r="66" spans="1:11" x14ac:dyDescent="0.3">
      <c r="A66" s="3" t="s">
        <v>401</v>
      </c>
      <c r="B66" s="3" t="s">
        <v>402</v>
      </c>
      <c r="C66" s="3" t="s">
        <v>251</v>
      </c>
      <c r="D66" s="3" t="s">
        <v>212</v>
      </c>
      <c r="E66" s="3">
        <v>-15.74</v>
      </c>
      <c r="F66" s="3">
        <v>3.76</v>
      </c>
      <c r="G66" s="3" t="s">
        <v>531</v>
      </c>
      <c r="H66" s="5">
        <v>0.65874999999999995</v>
      </c>
      <c r="I66" s="5"/>
      <c r="J66" s="5">
        <f t="shared" si="1"/>
        <v>1.45254375</v>
      </c>
      <c r="K66" s="3" t="s">
        <v>337</v>
      </c>
    </row>
    <row r="67" spans="1:11" x14ac:dyDescent="0.3">
      <c r="A67" s="3" t="s">
        <v>404</v>
      </c>
      <c r="B67" s="3" t="s">
        <v>405</v>
      </c>
      <c r="C67" s="3" t="s">
        <v>267</v>
      </c>
      <c r="D67" s="3" t="s">
        <v>212</v>
      </c>
      <c r="E67" s="3">
        <v>-15.77</v>
      </c>
      <c r="F67" s="3">
        <v>3.34</v>
      </c>
      <c r="G67" s="3" t="s">
        <v>532</v>
      </c>
      <c r="H67" s="5">
        <v>0.71812500000000001</v>
      </c>
      <c r="I67" s="5"/>
      <c r="J67" s="5">
        <f t="shared" si="1"/>
        <v>1.5834656250000001</v>
      </c>
      <c r="K67" s="3" t="s">
        <v>337</v>
      </c>
    </row>
    <row r="68" spans="1:11" x14ac:dyDescent="0.3">
      <c r="A68" s="3" t="s">
        <v>404</v>
      </c>
      <c r="B68" s="3" t="s">
        <v>405</v>
      </c>
      <c r="C68" s="3" t="s">
        <v>280</v>
      </c>
      <c r="D68" s="3" t="s">
        <v>212</v>
      </c>
      <c r="E68" s="3">
        <v>-15.52</v>
      </c>
      <c r="F68" s="3">
        <v>3.81</v>
      </c>
      <c r="G68" s="3" t="s">
        <v>532</v>
      </c>
      <c r="H68" s="5">
        <v>0.71812500000000001</v>
      </c>
      <c r="I68" s="5"/>
      <c r="J68" s="5">
        <f t="shared" si="1"/>
        <v>1.5834656250000001</v>
      </c>
      <c r="K68" s="3" t="s">
        <v>337</v>
      </c>
    </row>
    <row r="69" spans="1:11" x14ac:dyDescent="0.3">
      <c r="A69" s="3" t="s">
        <v>404</v>
      </c>
      <c r="B69" s="3" t="s">
        <v>405</v>
      </c>
      <c r="C69" s="3" t="s">
        <v>239</v>
      </c>
      <c r="D69" s="3" t="s">
        <v>212</v>
      </c>
      <c r="E69" s="3">
        <v>-15.79</v>
      </c>
      <c r="F69" s="3">
        <v>3.47</v>
      </c>
      <c r="G69" s="3" t="s">
        <v>532</v>
      </c>
      <c r="H69" s="5">
        <v>0.71812500000000001</v>
      </c>
      <c r="I69" s="5"/>
      <c r="J69" s="5">
        <f t="shared" si="1"/>
        <v>1.5834656250000001</v>
      </c>
      <c r="K69" s="3" t="s">
        <v>337</v>
      </c>
    </row>
    <row r="70" spans="1:11" x14ac:dyDescent="0.3">
      <c r="A70" s="3" t="s">
        <v>404</v>
      </c>
      <c r="B70" s="3" t="s">
        <v>405</v>
      </c>
      <c r="C70" s="3" t="s">
        <v>324</v>
      </c>
      <c r="D70" s="3" t="s">
        <v>212</v>
      </c>
      <c r="E70" s="3">
        <v>-15.7</v>
      </c>
      <c r="F70" s="3">
        <v>3.53</v>
      </c>
      <c r="G70" s="3" t="s">
        <v>532</v>
      </c>
      <c r="H70" s="5">
        <v>0.71812500000000001</v>
      </c>
      <c r="I70" s="5"/>
      <c r="J70" s="5">
        <f t="shared" si="1"/>
        <v>1.5834656250000001</v>
      </c>
      <c r="K70" s="3" t="s">
        <v>337</v>
      </c>
    </row>
    <row r="71" spans="1:11" x14ac:dyDescent="0.3">
      <c r="A71" s="3" t="s">
        <v>406</v>
      </c>
      <c r="B71" s="3" t="s">
        <v>407</v>
      </c>
      <c r="C71" s="3" t="s">
        <v>283</v>
      </c>
      <c r="D71" s="3" t="s">
        <v>212</v>
      </c>
      <c r="E71" s="3">
        <v>-22.62</v>
      </c>
      <c r="F71" s="3">
        <v>2.82</v>
      </c>
      <c r="G71" s="3" t="s">
        <v>533</v>
      </c>
      <c r="H71" s="5">
        <v>2.6989999999999998</v>
      </c>
      <c r="I71" s="5"/>
      <c r="J71" s="5">
        <f t="shared" si="1"/>
        <v>5.951295</v>
      </c>
      <c r="K71" s="3" t="s">
        <v>337</v>
      </c>
    </row>
    <row r="72" spans="1:11" x14ac:dyDescent="0.3">
      <c r="A72" s="3" t="s">
        <v>406</v>
      </c>
      <c r="B72" s="3" t="s">
        <v>407</v>
      </c>
      <c r="C72" s="3" t="s">
        <v>322</v>
      </c>
      <c r="D72" s="3" t="s">
        <v>212</v>
      </c>
      <c r="E72" s="3">
        <v>-22.69</v>
      </c>
      <c r="F72" s="3">
        <v>2.71</v>
      </c>
      <c r="G72" s="3" t="s">
        <v>533</v>
      </c>
      <c r="H72" s="5">
        <v>2.6989999999999998</v>
      </c>
      <c r="I72" s="5"/>
      <c r="J72" s="5">
        <f t="shared" si="1"/>
        <v>5.951295</v>
      </c>
      <c r="K72" s="3" t="s">
        <v>337</v>
      </c>
    </row>
    <row r="73" spans="1:11" x14ac:dyDescent="0.3">
      <c r="A73" s="3" t="s">
        <v>406</v>
      </c>
      <c r="B73" s="3" t="s">
        <v>407</v>
      </c>
      <c r="C73" s="3" t="s">
        <v>246</v>
      </c>
      <c r="D73" s="3" t="s">
        <v>212</v>
      </c>
      <c r="E73" s="3">
        <v>-22.8</v>
      </c>
      <c r="F73" s="3">
        <v>2.74</v>
      </c>
      <c r="G73" s="3" t="s">
        <v>533</v>
      </c>
      <c r="H73" s="5">
        <v>2.6989999999999998</v>
      </c>
      <c r="I73" s="5"/>
      <c r="J73" s="5">
        <f t="shared" si="1"/>
        <v>5.951295</v>
      </c>
      <c r="K73" s="3" t="s">
        <v>337</v>
      </c>
    </row>
    <row r="74" spans="1:11" x14ac:dyDescent="0.3">
      <c r="A74" s="3" t="s">
        <v>408</v>
      </c>
      <c r="B74" s="3" t="s">
        <v>409</v>
      </c>
      <c r="C74" s="3" t="s">
        <v>490</v>
      </c>
      <c r="D74" s="3" t="s">
        <v>212</v>
      </c>
      <c r="E74" s="3">
        <v>-19.170000000000002</v>
      </c>
      <c r="F74" s="3">
        <v>4.33</v>
      </c>
      <c r="G74" s="3" t="s">
        <v>534</v>
      </c>
      <c r="H74" s="5">
        <v>1.5181249999999999</v>
      </c>
      <c r="I74" s="5"/>
      <c r="J74" s="5">
        <f t="shared" si="1"/>
        <v>3.3474656249999999</v>
      </c>
      <c r="K74" s="3" t="s">
        <v>337</v>
      </c>
    </row>
    <row r="75" spans="1:11" x14ac:dyDescent="0.3">
      <c r="A75" s="3" t="s">
        <v>408</v>
      </c>
      <c r="B75" s="3" t="s">
        <v>409</v>
      </c>
      <c r="C75" s="3" t="s">
        <v>491</v>
      </c>
      <c r="D75" s="3" t="s">
        <v>212</v>
      </c>
      <c r="E75" s="3">
        <v>-19.989999999999998</v>
      </c>
      <c r="F75" s="3">
        <v>4</v>
      </c>
      <c r="G75" s="3" t="s">
        <v>534</v>
      </c>
      <c r="H75" s="5">
        <v>1.5181249999999999</v>
      </c>
      <c r="I75" s="5"/>
      <c r="J75" s="5">
        <f t="shared" si="1"/>
        <v>3.3474656249999999</v>
      </c>
      <c r="K75" s="3" t="s">
        <v>337</v>
      </c>
    </row>
    <row r="76" spans="1:11" x14ac:dyDescent="0.3">
      <c r="A76" s="3" t="s">
        <v>410</v>
      </c>
      <c r="B76" s="3" t="s">
        <v>411</v>
      </c>
      <c r="C76" s="3" t="s">
        <v>264</v>
      </c>
      <c r="D76" s="3" t="s">
        <v>212</v>
      </c>
      <c r="E76" s="3">
        <v>-19.73</v>
      </c>
      <c r="F76" s="3">
        <v>4.79</v>
      </c>
      <c r="G76" s="3" t="s">
        <v>534</v>
      </c>
      <c r="H76" s="5">
        <v>1.5181249999999999</v>
      </c>
      <c r="I76" s="5"/>
      <c r="J76" s="5">
        <f t="shared" si="1"/>
        <v>3.3474656249999999</v>
      </c>
      <c r="K76" s="3" t="s">
        <v>337</v>
      </c>
    </row>
    <row r="77" spans="1:11" x14ac:dyDescent="0.3">
      <c r="A77" s="3" t="s">
        <v>414</v>
      </c>
      <c r="B77" s="3" t="s">
        <v>415</v>
      </c>
      <c r="C77" s="3" t="s">
        <v>492</v>
      </c>
      <c r="D77" s="3" t="s">
        <v>212</v>
      </c>
      <c r="E77" s="3">
        <v>-18.73</v>
      </c>
      <c r="F77" s="3">
        <v>3.03</v>
      </c>
      <c r="G77" s="3" t="s">
        <v>536</v>
      </c>
      <c r="H77" s="5">
        <v>3.4536363636363636</v>
      </c>
      <c r="I77" s="5"/>
      <c r="J77" s="5">
        <f t="shared" si="1"/>
        <v>7.6152681818181822</v>
      </c>
      <c r="K77" s="3" t="s">
        <v>337</v>
      </c>
    </row>
    <row r="78" spans="1:11" x14ac:dyDescent="0.3">
      <c r="A78" s="3" t="s">
        <v>414</v>
      </c>
      <c r="B78" s="3" t="s">
        <v>415</v>
      </c>
      <c r="C78" s="3" t="s">
        <v>493</v>
      </c>
      <c r="D78" s="3" t="s">
        <v>212</v>
      </c>
      <c r="E78" s="3">
        <v>-18.29</v>
      </c>
      <c r="F78" s="3">
        <v>3.06</v>
      </c>
      <c r="G78" s="3" t="s">
        <v>536</v>
      </c>
      <c r="H78" s="5">
        <v>3.4536363636363636</v>
      </c>
      <c r="I78" s="5"/>
      <c r="J78" s="5">
        <f t="shared" si="1"/>
        <v>7.6152681818181822</v>
      </c>
      <c r="K78" s="3" t="s">
        <v>337</v>
      </c>
    </row>
    <row r="79" spans="1:11" x14ac:dyDescent="0.3">
      <c r="A79" s="3" t="s">
        <v>416</v>
      </c>
      <c r="B79" s="3" t="s">
        <v>419</v>
      </c>
      <c r="C79" s="3" t="s">
        <v>232</v>
      </c>
      <c r="D79" s="3" t="s">
        <v>212</v>
      </c>
      <c r="E79" s="3">
        <v>-18.73</v>
      </c>
      <c r="F79" s="3">
        <v>3.03</v>
      </c>
      <c r="G79" s="3" t="s">
        <v>539</v>
      </c>
      <c r="H79" s="5">
        <v>1.4368749999999999</v>
      </c>
      <c r="I79" s="5"/>
      <c r="J79" s="5">
        <f t="shared" si="1"/>
        <v>3.1683093749999998</v>
      </c>
      <c r="K79" s="3" t="s">
        <v>337</v>
      </c>
    </row>
    <row r="80" spans="1:11" x14ac:dyDescent="0.3">
      <c r="A80" s="3" t="s">
        <v>416</v>
      </c>
      <c r="B80" s="3" t="s">
        <v>417</v>
      </c>
      <c r="C80" s="3" t="s">
        <v>279</v>
      </c>
      <c r="D80" s="3" t="s">
        <v>212</v>
      </c>
      <c r="E80" s="3">
        <v>-18.93</v>
      </c>
      <c r="F80" s="3">
        <v>3.61</v>
      </c>
      <c r="G80" s="3" t="s">
        <v>537</v>
      </c>
      <c r="H80" s="5">
        <v>0.74937500000000001</v>
      </c>
      <c r="I80" s="5"/>
      <c r="J80" s="5">
        <f t="shared" si="1"/>
        <v>1.652371875</v>
      </c>
      <c r="K80" s="3" t="s">
        <v>337</v>
      </c>
    </row>
    <row r="81" spans="1:11" x14ac:dyDescent="0.3">
      <c r="A81" s="3" t="s">
        <v>416</v>
      </c>
      <c r="B81" s="3" t="s">
        <v>417</v>
      </c>
      <c r="C81" s="3" t="s">
        <v>309</v>
      </c>
      <c r="D81" s="3" t="s">
        <v>212</v>
      </c>
      <c r="E81" s="3">
        <v>-18.829999999999998</v>
      </c>
      <c r="F81" s="3">
        <v>4</v>
      </c>
      <c r="G81" s="3" t="s">
        <v>537</v>
      </c>
      <c r="H81" s="5">
        <v>0.74937500000000001</v>
      </c>
      <c r="I81" s="5"/>
      <c r="J81" s="5">
        <f t="shared" si="1"/>
        <v>1.652371875</v>
      </c>
      <c r="K81" s="3" t="s">
        <v>337</v>
      </c>
    </row>
    <row r="82" spans="1:11" x14ac:dyDescent="0.3">
      <c r="A82" s="3" t="s">
        <v>416</v>
      </c>
      <c r="B82" s="3" t="s">
        <v>423</v>
      </c>
      <c r="C82" s="3" t="s">
        <v>245</v>
      </c>
      <c r="D82" s="3" t="s">
        <v>212</v>
      </c>
      <c r="E82" s="3">
        <v>-18.34</v>
      </c>
      <c r="F82" s="3">
        <v>4.6900000000000004</v>
      </c>
      <c r="G82" s="3" t="s">
        <v>539</v>
      </c>
      <c r="H82" s="5">
        <v>1.4368749999999999</v>
      </c>
      <c r="I82" s="5"/>
      <c r="J82" s="5">
        <f t="shared" si="1"/>
        <v>3.1683093749999998</v>
      </c>
      <c r="K82" s="3" t="s">
        <v>337</v>
      </c>
    </row>
    <row r="83" spans="1:11" x14ac:dyDescent="0.3">
      <c r="A83" s="3" t="s">
        <v>416</v>
      </c>
      <c r="B83" s="3" t="s">
        <v>424</v>
      </c>
      <c r="C83" s="3" t="s">
        <v>281</v>
      </c>
      <c r="D83" s="3" t="s">
        <v>212</v>
      </c>
      <c r="E83" s="3">
        <v>-21.03</v>
      </c>
      <c r="F83" s="3">
        <v>4.22</v>
      </c>
      <c r="G83" s="3" t="s">
        <v>542</v>
      </c>
      <c r="H83" s="5">
        <v>2.6199999999999997</v>
      </c>
      <c r="I83" s="5"/>
      <c r="J83" s="5">
        <f t="shared" ref="J83:J114" si="2">H83*2.205</f>
        <v>5.777099999999999</v>
      </c>
      <c r="K83" s="3" t="s">
        <v>337</v>
      </c>
    </row>
    <row r="84" spans="1:11" x14ac:dyDescent="0.3">
      <c r="A84" s="3" t="s">
        <v>416</v>
      </c>
      <c r="B84" s="3" t="s">
        <v>417</v>
      </c>
      <c r="C84" s="3" t="s">
        <v>255</v>
      </c>
      <c r="D84" s="3" t="s">
        <v>212</v>
      </c>
      <c r="E84" s="3">
        <v>-18.399999999999999</v>
      </c>
      <c r="F84" s="3">
        <v>4.0999999999999996</v>
      </c>
      <c r="G84" s="3" t="s">
        <v>537</v>
      </c>
      <c r="H84" s="5">
        <v>0.74937500000000001</v>
      </c>
      <c r="I84" s="5"/>
      <c r="J84" s="5">
        <f t="shared" si="2"/>
        <v>1.652371875</v>
      </c>
      <c r="K84" s="3" t="s">
        <v>337</v>
      </c>
    </row>
    <row r="85" spans="1:11" x14ac:dyDescent="0.3">
      <c r="A85" s="3" t="s">
        <v>416</v>
      </c>
      <c r="B85" s="3" t="s">
        <v>417</v>
      </c>
      <c r="C85" s="3" t="s">
        <v>297</v>
      </c>
      <c r="D85" s="3" t="s">
        <v>212</v>
      </c>
      <c r="E85" s="3">
        <v>-17.72</v>
      </c>
      <c r="F85" s="3">
        <v>4.3099999999999996</v>
      </c>
      <c r="G85" s="3" t="s">
        <v>537</v>
      </c>
      <c r="H85" s="5">
        <v>0.74937500000000001</v>
      </c>
      <c r="I85" s="5"/>
      <c r="J85" s="5">
        <f t="shared" si="2"/>
        <v>1.652371875</v>
      </c>
      <c r="K85" s="3" t="s">
        <v>337</v>
      </c>
    </row>
    <row r="86" spans="1:11" x14ac:dyDescent="0.3">
      <c r="A86" s="3" t="s">
        <v>416</v>
      </c>
      <c r="B86" s="3" t="s">
        <v>426</v>
      </c>
      <c r="C86" s="3" t="s">
        <v>224</v>
      </c>
      <c r="D86" s="3" t="s">
        <v>212</v>
      </c>
      <c r="E86" s="3">
        <v>-17.079999999999998</v>
      </c>
      <c r="F86" s="3">
        <v>4.1900000000000004</v>
      </c>
      <c r="G86" s="3" t="s">
        <v>544</v>
      </c>
      <c r="H86" s="5">
        <v>0.99846153846153851</v>
      </c>
      <c r="I86" s="5"/>
      <c r="J86" s="5">
        <f t="shared" si="2"/>
        <v>2.2016076923076926</v>
      </c>
      <c r="K86" s="3" t="s">
        <v>337</v>
      </c>
    </row>
    <row r="87" spans="1:11" x14ac:dyDescent="0.3">
      <c r="A87" s="3" t="s">
        <v>416</v>
      </c>
      <c r="B87" s="3" t="s">
        <v>424</v>
      </c>
      <c r="C87" s="3" t="s">
        <v>271</v>
      </c>
      <c r="D87" s="3" t="s">
        <v>212</v>
      </c>
      <c r="E87" s="3">
        <v>-20.76</v>
      </c>
      <c r="F87" s="3">
        <v>4.2699999999999996</v>
      </c>
      <c r="G87" s="3" t="s">
        <v>542</v>
      </c>
      <c r="H87" s="5">
        <v>2.6199999999999997</v>
      </c>
      <c r="I87" s="5"/>
      <c r="J87" s="5">
        <f t="shared" si="2"/>
        <v>5.777099999999999</v>
      </c>
      <c r="K87" s="3" t="s">
        <v>337</v>
      </c>
    </row>
    <row r="88" spans="1:11" x14ac:dyDescent="0.3">
      <c r="A88" s="3" t="s">
        <v>428</v>
      </c>
      <c r="B88" s="3" t="s">
        <v>417</v>
      </c>
      <c r="C88" s="3" t="s">
        <v>291</v>
      </c>
      <c r="D88" s="3" t="s">
        <v>212</v>
      </c>
      <c r="E88" s="3">
        <v>-18.63</v>
      </c>
      <c r="F88" s="3">
        <v>4.21</v>
      </c>
      <c r="G88" s="3" t="s">
        <v>537</v>
      </c>
      <c r="H88" s="5">
        <v>0.74937500000000001</v>
      </c>
      <c r="I88" s="5"/>
      <c r="J88" s="5">
        <f t="shared" si="2"/>
        <v>1.652371875</v>
      </c>
      <c r="K88" s="3" t="s">
        <v>337</v>
      </c>
    </row>
    <row r="89" spans="1:11" x14ac:dyDescent="0.3">
      <c r="A89" s="3" t="s">
        <v>434</v>
      </c>
      <c r="B89" s="3" t="s">
        <v>435</v>
      </c>
      <c r="C89" s="3" t="s">
        <v>497</v>
      </c>
      <c r="D89" s="3" t="s">
        <v>212</v>
      </c>
      <c r="E89" s="3">
        <v>-20.14</v>
      </c>
      <c r="F89" s="3">
        <v>3.78</v>
      </c>
      <c r="G89" s="3" t="s">
        <v>548</v>
      </c>
      <c r="H89" s="5">
        <v>3.7396103896103896</v>
      </c>
      <c r="I89" s="5"/>
      <c r="J89" s="5">
        <f t="shared" si="2"/>
        <v>8.2458409090909086</v>
      </c>
      <c r="K89" s="3" t="s">
        <v>337</v>
      </c>
    </row>
    <row r="90" spans="1:11" x14ac:dyDescent="0.3">
      <c r="A90" s="3" t="s">
        <v>434</v>
      </c>
      <c r="B90" s="3" t="s">
        <v>435</v>
      </c>
      <c r="C90" s="3" t="s">
        <v>498</v>
      </c>
      <c r="D90" s="3" t="s">
        <v>212</v>
      </c>
      <c r="E90" s="3">
        <v>-20.41</v>
      </c>
      <c r="F90" s="3">
        <v>3.52</v>
      </c>
      <c r="G90" s="3" t="s">
        <v>548</v>
      </c>
      <c r="H90" s="5">
        <v>3.7396103896103896</v>
      </c>
      <c r="I90" s="5"/>
      <c r="J90" s="5">
        <f t="shared" si="2"/>
        <v>8.2458409090909086</v>
      </c>
      <c r="K90" s="3" t="s">
        <v>337</v>
      </c>
    </row>
    <row r="91" spans="1:11" x14ac:dyDescent="0.3">
      <c r="A91" s="3" t="s">
        <v>434</v>
      </c>
      <c r="B91" s="3" t="s">
        <v>436</v>
      </c>
      <c r="C91" s="3" t="s">
        <v>261</v>
      </c>
      <c r="D91" s="3" t="s">
        <v>212</v>
      </c>
      <c r="E91" s="3">
        <v>-21.12</v>
      </c>
      <c r="F91" s="3">
        <v>3.72</v>
      </c>
      <c r="G91" s="3" t="s">
        <v>549</v>
      </c>
      <c r="H91" s="5">
        <v>4.241428571428572</v>
      </c>
      <c r="I91" s="5"/>
      <c r="J91" s="5">
        <f t="shared" si="2"/>
        <v>9.3523500000000013</v>
      </c>
      <c r="K91" s="3" t="s">
        <v>337</v>
      </c>
    </row>
    <row r="92" spans="1:11" x14ac:dyDescent="0.3">
      <c r="A92" s="3" t="s">
        <v>441</v>
      </c>
      <c r="B92" s="3" t="s">
        <v>223</v>
      </c>
      <c r="C92" s="3" t="s">
        <v>274</v>
      </c>
      <c r="D92" s="3" t="s">
        <v>212</v>
      </c>
      <c r="E92" s="3">
        <v>-22.13</v>
      </c>
      <c r="F92" s="3">
        <v>4.76</v>
      </c>
      <c r="G92" s="3" t="s">
        <v>551</v>
      </c>
      <c r="H92" s="5">
        <v>2.7741666666666664</v>
      </c>
      <c r="I92" s="5"/>
      <c r="J92" s="5">
        <f t="shared" si="2"/>
        <v>6.1170374999999995</v>
      </c>
      <c r="K92" s="3" t="s">
        <v>337</v>
      </c>
    </row>
    <row r="93" spans="1:11" x14ac:dyDescent="0.3">
      <c r="A93" s="3" t="s">
        <v>441</v>
      </c>
      <c r="B93" s="3" t="s">
        <v>223</v>
      </c>
      <c r="C93" s="3" t="s">
        <v>282</v>
      </c>
      <c r="D93" s="3" t="s">
        <v>212</v>
      </c>
      <c r="E93" s="3">
        <v>-22.61</v>
      </c>
      <c r="F93" s="3">
        <v>4.6399999999999997</v>
      </c>
      <c r="G93" s="3" t="s">
        <v>551</v>
      </c>
      <c r="H93" s="5">
        <v>2.7741666666666664</v>
      </c>
      <c r="I93" s="5"/>
      <c r="J93" s="5">
        <f t="shared" si="2"/>
        <v>6.1170374999999995</v>
      </c>
      <c r="K93" s="3" t="s">
        <v>337</v>
      </c>
    </row>
    <row r="94" spans="1:11" x14ac:dyDescent="0.3">
      <c r="A94" s="3" t="s">
        <v>442</v>
      </c>
      <c r="B94" s="3" t="s">
        <v>444</v>
      </c>
      <c r="C94" s="3" t="s">
        <v>230</v>
      </c>
      <c r="D94" s="3" t="s">
        <v>212</v>
      </c>
      <c r="E94" s="3">
        <v>-22.44</v>
      </c>
      <c r="F94" s="3">
        <v>3.12</v>
      </c>
      <c r="G94" s="3" t="s">
        <v>552</v>
      </c>
      <c r="H94" s="5">
        <v>2.0659999999999998</v>
      </c>
      <c r="I94" s="5"/>
      <c r="J94" s="5">
        <f t="shared" si="2"/>
        <v>4.5555300000000001</v>
      </c>
      <c r="K94" s="3" t="s">
        <v>337</v>
      </c>
    </row>
    <row r="95" spans="1:11" x14ac:dyDescent="0.3">
      <c r="A95" s="3" t="s">
        <v>445</v>
      </c>
      <c r="B95" s="3" t="s">
        <v>444</v>
      </c>
      <c r="C95" s="3" t="s">
        <v>303</v>
      </c>
      <c r="D95" s="3" t="s">
        <v>212</v>
      </c>
      <c r="E95" s="3">
        <v>-21.21</v>
      </c>
      <c r="F95" s="3">
        <v>3.09</v>
      </c>
      <c r="G95" s="3" t="s">
        <v>552</v>
      </c>
      <c r="H95" s="5">
        <v>2.0659999999999998</v>
      </c>
      <c r="I95" s="5"/>
      <c r="J95" s="5">
        <f t="shared" si="2"/>
        <v>4.5555300000000001</v>
      </c>
      <c r="K95" s="3" t="s">
        <v>337</v>
      </c>
    </row>
    <row r="96" spans="1:11" x14ac:dyDescent="0.3">
      <c r="A96" s="3" t="s">
        <v>452</v>
      </c>
      <c r="B96" s="3" t="s">
        <v>453</v>
      </c>
      <c r="C96" s="3" t="s">
        <v>314</v>
      </c>
      <c r="D96" s="3" t="s">
        <v>212</v>
      </c>
      <c r="E96" s="3">
        <v>-22.27</v>
      </c>
      <c r="F96" s="3">
        <v>10.01</v>
      </c>
      <c r="G96" s="3" t="s">
        <v>555</v>
      </c>
      <c r="H96" s="5">
        <v>2.5566666666666666</v>
      </c>
      <c r="I96" s="5"/>
      <c r="J96" s="5">
        <f t="shared" si="2"/>
        <v>5.6374500000000003</v>
      </c>
      <c r="K96" s="3" t="s">
        <v>337</v>
      </c>
    </row>
    <row r="97" spans="1:21" x14ac:dyDescent="0.3">
      <c r="A97" s="3" t="s">
        <v>452</v>
      </c>
      <c r="B97" s="3" t="s">
        <v>454</v>
      </c>
      <c r="C97" s="3" t="s">
        <v>270</v>
      </c>
      <c r="D97" s="3" t="s">
        <v>212</v>
      </c>
      <c r="E97" s="3">
        <v>-20.22</v>
      </c>
      <c r="F97" s="3">
        <v>7.64</v>
      </c>
      <c r="G97" s="3" t="s">
        <v>556</v>
      </c>
      <c r="H97" s="5">
        <v>3.5272727272727269</v>
      </c>
      <c r="I97" s="5"/>
      <c r="J97" s="5">
        <f t="shared" si="2"/>
        <v>7.777636363636363</v>
      </c>
      <c r="K97" s="3" t="s">
        <v>337</v>
      </c>
    </row>
    <row r="98" spans="1:21" s="8" customFormat="1" x14ac:dyDescent="0.3">
      <c r="A98" s="3" t="s">
        <v>465</v>
      </c>
      <c r="B98" s="3" t="s">
        <v>466</v>
      </c>
      <c r="C98" s="3" t="s">
        <v>508</v>
      </c>
      <c r="D98" s="3" t="s">
        <v>212</v>
      </c>
      <c r="E98" s="3">
        <v>-19.309999999999999</v>
      </c>
      <c r="F98" s="3">
        <v>3.57</v>
      </c>
      <c r="G98" s="3" t="s">
        <v>560</v>
      </c>
      <c r="H98" s="5">
        <v>2.5299999999999998</v>
      </c>
      <c r="I98" s="5"/>
      <c r="J98" s="5">
        <f t="shared" si="2"/>
        <v>5.5786499999999997</v>
      </c>
      <c r="K98" s="3" t="s">
        <v>337</v>
      </c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s="8" customFormat="1" x14ac:dyDescent="0.3">
      <c r="A99" s="3" t="s">
        <v>465</v>
      </c>
      <c r="B99" s="3" t="s">
        <v>466</v>
      </c>
      <c r="C99" s="3" t="s">
        <v>509</v>
      </c>
      <c r="D99" s="3" t="s">
        <v>212</v>
      </c>
      <c r="E99" s="3">
        <v>-19.36</v>
      </c>
      <c r="F99" s="3">
        <v>3.41</v>
      </c>
      <c r="G99" s="3" t="s">
        <v>560</v>
      </c>
      <c r="H99" s="5">
        <v>2.5299999999999998</v>
      </c>
      <c r="I99" s="5"/>
      <c r="J99" s="5">
        <f t="shared" si="2"/>
        <v>5.5786499999999997</v>
      </c>
      <c r="K99" s="3" t="s">
        <v>337</v>
      </c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43.95" customHeight="1" x14ac:dyDescent="0.3">
      <c r="A100" s="3" t="s">
        <v>352</v>
      </c>
      <c r="B100" s="3" t="s">
        <v>353</v>
      </c>
      <c r="C100" s="3" t="s">
        <v>471</v>
      </c>
      <c r="D100" s="3" t="s">
        <v>212</v>
      </c>
      <c r="E100" s="3">
        <v>-18.059999999999999</v>
      </c>
      <c r="F100" s="3">
        <v>9.8800000000000008</v>
      </c>
      <c r="G100" s="3" t="s">
        <v>516</v>
      </c>
      <c r="H100" s="5">
        <v>2.931111111111111</v>
      </c>
      <c r="I100" s="5">
        <v>0.54958333333333331</v>
      </c>
      <c r="J100" s="5">
        <f t="shared" si="2"/>
        <v>6.4630999999999998</v>
      </c>
      <c r="K100" s="3" t="s">
        <v>337</v>
      </c>
    </row>
    <row r="101" spans="1:21" x14ac:dyDescent="0.3">
      <c r="A101" s="3" t="s">
        <v>352</v>
      </c>
      <c r="B101" s="3" t="s">
        <v>354</v>
      </c>
      <c r="C101" s="3" t="s">
        <v>472</v>
      </c>
      <c r="D101" s="3" t="s">
        <v>212</v>
      </c>
      <c r="E101" s="3">
        <v>-18.489999999999998</v>
      </c>
      <c r="F101" s="3">
        <v>9.2799999999999994</v>
      </c>
      <c r="G101" s="3" t="s">
        <v>516</v>
      </c>
      <c r="H101" s="5">
        <v>2.931111111111111</v>
      </c>
      <c r="I101" s="5">
        <v>0.54958333333333331</v>
      </c>
      <c r="J101" s="5">
        <f t="shared" si="2"/>
        <v>6.4630999999999998</v>
      </c>
      <c r="K101" s="3" t="s">
        <v>337</v>
      </c>
    </row>
    <row r="102" spans="1:21" x14ac:dyDescent="0.3">
      <c r="A102" s="3" t="s">
        <v>352</v>
      </c>
      <c r="B102" s="3" t="s">
        <v>355</v>
      </c>
      <c r="C102" s="3" t="s">
        <v>473</v>
      </c>
      <c r="D102" s="3" t="s">
        <v>212</v>
      </c>
      <c r="E102" s="3">
        <v>-18.760000000000002</v>
      </c>
      <c r="F102" s="3">
        <v>6.91</v>
      </c>
      <c r="G102" s="3" t="s">
        <v>516</v>
      </c>
      <c r="H102" s="5">
        <v>2.931111111111111</v>
      </c>
      <c r="I102" s="5">
        <v>0.54958333333333331</v>
      </c>
      <c r="J102" s="5">
        <f t="shared" si="2"/>
        <v>6.4630999999999998</v>
      </c>
      <c r="K102" s="3" t="s">
        <v>337</v>
      </c>
    </row>
    <row r="103" spans="1:21" x14ac:dyDescent="0.3">
      <c r="A103" s="3" t="s">
        <v>356</v>
      </c>
      <c r="B103" s="3" t="s">
        <v>357</v>
      </c>
      <c r="C103" s="3" t="s">
        <v>474</v>
      </c>
      <c r="D103" s="3" t="s">
        <v>212</v>
      </c>
      <c r="E103" s="3">
        <v>-17.420000000000002</v>
      </c>
      <c r="F103" s="3">
        <v>7.2</v>
      </c>
      <c r="G103" s="3" t="s">
        <v>516</v>
      </c>
      <c r="H103" s="5">
        <v>2.931111111111111</v>
      </c>
      <c r="I103" s="5">
        <v>0.54958333333333331</v>
      </c>
      <c r="J103" s="5">
        <f t="shared" si="2"/>
        <v>6.4630999999999998</v>
      </c>
      <c r="K103" s="3" t="s">
        <v>337</v>
      </c>
    </row>
    <row r="104" spans="1:21" x14ac:dyDescent="0.3">
      <c r="A104" s="3" t="s">
        <v>356</v>
      </c>
      <c r="B104" s="3" t="s">
        <v>358</v>
      </c>
      <c r="C104" s="3" t="s">
        <v>475</v>
      </c>
      <c r="D104" s="3" t="s">
        <v>212</v>
      </c>
      <c r="E104" s="3">
        <v>-16.18</v>
      </c>
      <c r="F104" s="3">
        <v>5.03</v>
      </c>
      <c r="G104" s="3" t="s">
        <v>516</v>
      </c>
      <c r="H104" s="5">
        <v>2.931111111111111</v>
      </c>
      <c r="I104" s="5">
        <v>0.54958333333333331</v>
      </c>
      <c r="J104" s="5">
        <f t="shared" si="2"/>
        <v>6.4630999999999998</v>
      </c>
      <c r="K104" s="3" t="s">
        <v>337</v>
      </c>
    </row>
    <row r="105" spans="1:21" x14ac:dyDescent="0.3">
      <c r="A105" s="3" t="s">
        <v>356</v>
      </c>
      <c r="B105" s="3" t="s">
        <v>359</v>
      </c>
      <c r="C105" s="3" t="s">
        <v>476</v>
      </c>
      <c r="D105" s="3" t="s">
        <v>212</v>
      </c>
      <c r="E105" s="3">
        <v>-17.100000000000001</v>
      </c>
      <c r="F105" s="3">
        <v>5.91</v>
      </c>
      <c r="G105" s="3" t="s">
        <v>516</v>
      </c>
      <c r="H105" s="5">
        <v>2.931111111111111</v>
      </c>
      <c r="I105" s="5">
        <v>0.54958333333333331</v>
      </c>
      <c r="J105" s="5">
        <f t="shared" si="2"/>
        <v>6.4630999999999998</v>
      </c>
      <c r="K105" s="3" t="s">
        <v>337</v>
      </c>
    </row>
    <row r="106" spans="1:21" x14ac:dyDescent="0.3">
      <c r="A106" s="3" t="s">
        <v>366</v>
      </c>
      <c r="B106" s="3" t="s">
        <v>367</v>
      </c>
      <c r="C106" s="3" t="s">
        <v>225</v>
      </c>
      <c r="D106" s="3" t="s">
        <v>212</v>
      </c>
      <c r="E106" s="3">
        <v>-19.36</v>
      </c>
      <c r="F106" s="3">
        <v>9.58</v>
      </c>
      <c r="G106" s="3" t="s">
        <v>519</v>
      </c>
      <c r="H106" s="5">
        <v>1.3672727272727272</v>
      </c>
      <c r="I106" s="5">
        <v>0.47</v>
      </c>
      <c r="J106" s="5">
        <f t="shared" si="2"/>
        <v>3.0148363636363635</v>
      </c>
      <c r="K106" s="3" t="s">
        <v>337</v>
      </c>
    </row>
    <row r="107" spans="1:21" x14ac:dyDescent="0.3">
      <c r="A107" s="3" t="s">
        <v>366</v>
      </c>
      <c r="B107" s="3" t="s">
        <v>368</v>
      </c>
      <c r="C107" s="3" t="s">
        <v>479</v>
      </c>
      <c r="D107" s="3" t="s">
        <v>212</v>
      </c>
      <c r="E107" s="3">
        <v>-20.56</v>
      </c>
      <c r="F107" s="3">
        <v>6.25</v>
      </c>
      <c r="G107" s="3" t="s">
        <v>519</v>
      </c>
      <c r="H107" s="5">
        <v>1.3672727272727272</v>
      </c>
      <c r="I107" s="5">
        <v>0.47</v>
      </c>
      <c r="J107" s="5">
        <f t="shared" si="2"/>
        <v>3.0148363636363635</v>
      </c>
      <c r="K107" s="3" t="s">
        <v>337</v>
      </c>
    </row>
    <row r="108" spans="1:21" x14ac:dyDescent="0.3">
      <c r="A108" s="3" t="s">
        <v>366</v>
      </c>
      <c r="B108" s="3" t="s">
        <v>369</v>
      </c>
      <c r="C108" s="3" t="s">
        <v>480</v>
      </c>
      <c r="D108" s="3" t="s">
        <v>212</v>
      </c>
      <c r="E108" s="3">
        <v>-19.190000000000001</v>
      </c>
      <c r="F108" s="3">
        <v>6.95</v>
      </c>
      <c r="G108" s="3" t="s">
        <v>519</v>
      </c>
      <c r="H108" s="5">
        <v>1.3672727272727272</v>
      </c>
      <c r="I108" s="5">
        <v>0.47</v>
      </c>
      <c r="J108" s="5">
        <f t="shared" si="2"/>
        <v>3.0148363636363635</v>
      </c>
      <c r="K108" s="3" t="s">
        <v>337</v>
      </c>
    </row>
    <row r="109" spans="1:21" x14ac:dyDescent="0.3">
      <c r="A109" s="3" t="s">
        <v>366</v>
      </c>
      <c r="B109" s="3" t="s">
        <v>353</v>
      </c>
      <c r="C109" s="3" t="s">
        <v>481</v>
      </c>
      <c r="D109" s="3" t="s">
        <v>212</v>
      </c>
      <c r="E109" s="3">
        <v>-19.16</v>
      </c>
      <c r="F109" s="3">
        <v>7.86</v>
      </c>
      <c r="G109" s="3" t="s">
        <v>519</v>
      </c>
      <c r="H109" s="5">
        <v>1.3672727272727272</v>
      </c>
      <c r="I109" s="5">
        <v>0.47</v>
      </c>
      <c r="J109" s="5">
        <f t="shared" si="2"/>
        <v>3.0148363636363635</v>
      </c>
      <c r="K109" s="3" t="s">
        <v>337</v>
      </c>
    </row>
    <row r="110" spans="1:21" x14ac:dyDescent="0.3">
      <c r="A110" s="3" t="s">
        <v>370</v>
      </c>
      <c r="B110" s="3" t="s">
        <v>371</v>
      </c>
      <c r="C110" s="3" t="s">
        <v>482</v>
      </c>
      <c r="D110" s="3" t="s">
        <v>212</v>
      </c>
      <c r="E110" s="3">
        <v>-21.41</v>
      </c>
      <c r="F110" s="3">
        <v>3.41</v>
      </c>
      <c r="G110" s="3" t="s">
        <v>519</v>
      </c>
      <c r="H110" s="5">
        <v>1.3672727272727272</v>
      </c>
      <c r="I110" s="5">
        <v>0.47</v>
      </c>
      <c r="J110" s="5">
        <f t="shared" si="2"/>
        <v>3.0148363636363635</v>
      </c>
      <c r="K110" s="3" t="s">
        <v>337</v>
      </c>
    </row>
    <row r="111" spans="1:21" x14ac:dyDescent="0.3">
      <c r="A111" s="3" t="s">
        <v>370</v>
      </c>
      <c r="B111" s="3" t="s">
        <v>372</v>
      </c>
      <c r="C111" s="3" t="s">
        <v>483</v>
      </c>
      <c r="D111" s="3" t="s">
        <v>212</v>
      </c>
      <c r="E111" s="3">
        <v>-19.440000000000001</v>
      </c>
      <c r="F111" s="3">
        <v>3.32</v>
      </c>
      <c r="G111" s="3" t="s">
        <v>519</v>
      </c>
      <c r="H111" s="5">
        <v>1.3672727272727272</v>
      </c>
      <c r="I111" s="5">
        <v>0.47</v>
      </c>
      <c r="J111" s="5">
        <f t="shared" si="2"/>
        <v>3.0148363636363635</v>
      </c>
      <c r="K111" s="3" t="s">
        <v>337</v>
      </c>
    </row>
    <row r="112" spans="1:21" x14ac:dyDescent="0.3">
      <c r="A112" s="3" t="s">
        <v>370</v>
      </c>
      <c r="B112" s="3" t="s">
        <v>373</v>
      </c>
      <c r="C112" s="3" t="s">
        <v>484</v>
      </c>
      <c r="D112" s="3" t="s">
        <v>212</v>
      </c>
      <c r="E112" s="3">
        <v>-18.600000000000001</v>
      </c>
      <c r="F112" s="3">
        <v>4.6500000000000004</v>
      </c>
      <c r="G112" s="3" t="s">
        <v>519</v>
      </c>
      <c r="H112" s="5">
        <v>1.3672727272727272</v>
      </c>
      <c r="I112" s="5">
        <v>0.47</v>
      </c>
      <c r="J112" s="5">
        <f t="shared" si="2"/>
        <v>3.0148363636363635</v>
      </c>
      <c r="K112" s="3" t="s">
        <v>337</v>
      </c>
    </row>
    <row r="113" spans="1:11" x14ac:dyDescent="0.3">
      <c r="A113" s="3" t="s">
        <v>370</v>
      </c>
      <c r="B113" s="3" t="s">
        <v>374</v>
      </c>
      <c r="C113" s="3" t="s">
        <v>485</v>
      </c>
      <c r="D113" s="3" t="s">
        <v>212</v>
      </c>
      <c r="E113" s="3">
        <v>-17.02</v>
      </c>
      <c r="F113" s="3">
        <v>4.66</v>
      </c>
      <c r="G113" s="3" t="s">
        <v>519</v>
      </c>
      <c r="H113" s="5">
        <v>1.3672727272727272</v>
      </c>
      <c r="I113" s="5">
        <v>0.47</v>
      </c>
      <c r="J113" s="5">
        <f t="shared" si="2"/>
        <v>3.0148363636363635</v>
      </c>
      <c r="K113" s="3" t="s">
        <v>337</v>
      </c>
    </row>
    <row r="114" spans="1:11" x14ac:dyDescent="0.3">
      <c r="A114" s="3" t="s">
        <v>370</v>
      </c>
      <c r="B114" s="3" t="s">
        <v>375</v>
      </c>
      <c r="C114" s="3" t="s">
        <v>292</v>
      </c>
      <c r="D114" s="3" t="s">
        <v>212</v>
      </c>
      <c r="E114" s="3">
        <v>-21.4</v>
      </c>
      <c r="F114" s="3">
        <v>3.66</v>
      </c>
      <c r="G114" s="3" t="s">
        <v>519</v>
      </c>
      <c r="H114" s="5">
        <v>1.3672727272727272</v>
      </c>
      <c r="I114" s="5">
        <v>0.47</v>
      </c>
      <c r="J114" s="5">
        <f t="shared" si="2"/>
        <v>3.0148363636363635</v>
      </c>
      <c r="K114" s="3" t="s">
        <v>337</v>
      </c>
    </row>
    <row r="115" spans="1:11" x14ac:dyDescent="0.3">
      <c r="A115" s="3" t="s">
        <v>376</v>
      </c>
      <c r="B115" s="3" t="s">
        <v>377</v>
      </c>
      <c r="C115" s="3" t="s">
        <v>241</v>
      </c>
      <c r="D115" s="3" t="s">
        <v>212</v>
      </c>
      <c r="E115" s="3">
        <v>-17.920000000000002</v>
      </c>
      <c r="F115" s="3">
        <v>4.01</v>
      </c>
      <c r="G115" s="3" t="s">
        <v>520</v>
      </c>
      <c r="H115" s="5">
        <v>5.2654545454545456</v>
      </c>
      <c r="I115" s="5">
        <v>1.8099999999999998</v>
      </c>
      <c r="J115" s="5">
        <f t="shared" ref="J115:J127" si="3">H115*2.205</f>
        <v>11.610327272727273</v>
      </c>
      <c r="K115" s="3" t="s">
        <v>337</v>
      </c>
    </row>
    <row r="116" spans="1:11" x14ac:dyDescent="0.3">
      <c r="A116" s="3" t="s">
        <v>387</v>
      </c>
      <c r="B116" s="3" t="s">
        <v>388</v>
      </c>
      <c r="C116" s="3" t="s">
        <v>296</v>
      </c>
      <c r="D116" s="3" t="s">
        <v>212</v>
      </c>
      <c r="E116" s="3">
        <v>-17.7</v>
      </c>
      <c r="F116" s="3">
        <v>4.38</v>
      </c>
      <c r="G116" s="3" t="s">
        <v>525</v>
      </c>
      <c r="H116" s="5">
        <v>3.3745454545454545</v>
      </c>
      <c r="I116" s="5">
        <v>1.1599999999999999</v>
      </c>
      <c r="J116" s="5">
        <f t="shared" si="3"/>
        <v>7.4408727272727271</v>
      </c>
      <c r="K116" s="3" t="s">
        <v>337</v>
      </c>
    </row>
    <row r="117" spans="1:11" x14ac:dyDescent="0.3">
      <c r="A117" s="3" t="s">
        <v>429</v>
      </c>
      <c r="B117" s="3" t="s">
        <v>430</v>
      </c>
      <c r="C117" s="3" t="s">
        <v>494</v>
      </c>
      <c r="D117" s="3" t="s">
        <v>212</v>
      </c>
      <c r="E117" s="3">
        <v>-20.78</v>
      </c>
      <c r="F117" s="3">
        <v>2.65</v>
      </c>
      <c r="G117" s="3" t="s">
        <v>546</v>
      </c>
      <c r="H117" s="5">
        <v>4.7555555555555555</v>
      </c>
      <c r="I117" s="5">
        <v>0.89166666666666661</v>
      </c>
      <c r="J117" s="5">
        <f t="shared" si="3"/>
        <v>10.486000000000001</v>
      </c>
      <c r="K117" s="3" t="s">
        <v>562</v>
      </c>
    </row>
    <row r="118" spans="1:11" x14ac:dyDescent="0.3">
      <c r="A118" s="3" t="s">
        <v>431</v>
      </c>
      <c r="B118" s="3" t="s">
        <v>432</v>
      </c>
      <c r="C118" s="3" t="s">
        <v>495</v>
      </c>
      <c r="D118" s="3" t="s">
        <v>212</v>
      </c>
      <c r="E118" s="3">
        <v>-21.36</v>
      </c>
      <c r="F118" s="3">
        <v>3.65</v>
      </c>
      <c r="G118" s="3" t="s">
        <v>547</v>
      </c>
      <c r="H118" s="5">
        <v>4.7555555555555555</v>
      </c>
      <c r="I118" s="5">
        <v>0.89166666666666661</v>
      </c>
      <c r="J118" s="5">
        <f t="shared" si="3"/>
        <v>10.486000000000001</v>
      </c>
      <c r="K118" s="3" t="s">
        <v>337</v>
      </c>
    </row>
    <row r="119" spans="1:11" x14ac:dyDescent="0.3">
      <c r="A119" s="3" t="s">
        <v>431</v>
      </c>
      <c r="B119" s="3" t="s">
        <v>433</v>
      </c>
      <c r="C119" s="3" t="s">
        <v>496</v>
      </c>
      <c r="D119" s="3" t="s">
        <v>212</v>
      </c>
      <c r="E119" s="3">
        <v>-21.45</v>
      </c>
      <c r="F119" s="3">
        <v>3.94</v>
      </c>
      <c r="G119" s="3" t="s">
        <v>547</v>
      </c>
      <c r="H119" s="5">
        <v>4.7555555555555555</v>
      </c>
      <c r="I119" s="5">
        <v>0.89166666666666661</v>
      </c>
      <c r="J119" s="5">
        <f t="shared" si="3"/>
        <v>10.486000000000001</v>
      </c>
      <c r="K119" s="3" t="s">
        <v>562</v>
      </c>
    </row>
    <row r="120" spans="1:11" x14ac:dyDescent="0.3">
      <c r="A120" s="3" t="s">
        <v>437</v>
      </c>
      <c r="B120" s="3" t="s">
        <v>438</v>
      </c>
      <c r="C120" s="3" t="s">
        <v>499</v>
      </c>
      <c r="D120" s="3" t="s">
        <v>212</v>
      </c>
      <c r="E120" s="3">
        <v>-18.34</v>
      </c>
      <c r="F120" s="3">
        <v>6.3</v>
      </c>
      <c r="G120" s="3" t="s">
        <v>550</v>
      </c>
      <c r="H120" s="5">
        <v>2.178205128205128</v>
      </c>
      <c r="I120" s="5">
        <v>0.35395833333333332</v>
      </c>
      <c r="J120" s="5">
        <f t="shared" si="3"/>
        <v>4.802942307692307</v>
      </c>
      <c r="K120" s="3" t="s">
        <v>337</v>
      </c>
    </row>
    <row r="121" spans="1:11" x14ac:dyDescent="0.3">
      <c r="A121" s="3" t="s">
        <v>439</v>
      </c>
      <c r="B121" s="3" t="s">
        <v>440</v>
      </c>
      <c r="C121" s="3" t="s">
        <v>500</v>
      </c>
      <c r="D121" s="3" t="s">
        <v>212</v>
      </c>
      <c r="E121" s="3">
        <v>-17.38</v>
      </c>
      <c r="F121" s="3">
        <v>4.28</v>
      </c>
      <c r="G121" s="3" t="s">
        <v>550</v>
      </c>
      <c r="H121" s="5">
        <v>2.178205128205128</v>
      </c>
      <c r="I121" s="5">
        <v>0.35395833333333332</v>
      </c>
      <c r="J121" s="5">
        <f t="shared" si="3"/>
        <v>4.802942307692307</v>
      </c>
      <c r="K121" s="3" t="s">
        <v>337</v>
      </c>
    </row>
    <row r="122" spans="1:11" x14ac:dyDescent="0.3">
      <c r="A122" s="3" t="s">
        <v>448</v>
      </c>
      <c r="B122" s="3" t="s">
        <v>449</v>
      </c>
      <c r="C122" s="3" t="s">
        <v>503</v>
      </c>
      <c r="D122" s="3" t="s">
        <v>212</v>
      </c>
      <c r="E122" s="3">
        <v>-21.49</v>
      </c>
      <c r="F122" s="3">
        <v>6.23</v>
      </c>
      <c r="G122" s="3" t="s">
        <v>554</v>
      </c>
      <c r="H122" s="5">
        <v>4.7115384615384617</v>
      </c>
      <c r="I122" s="5">
        <v>2.0416666666666665</v>
      </c>
      <c r="J122" s="5">
        <f t="shared" si="3"/>
        <v>10.388942307692309</v>
      </c>
      <c r="K122" s="3" t="s">
        <v>337</v>
      </c>
    </row>
    <row r="123" spans="1:11" x14ac:dyDescent="0.3">
      <c r="A123" s="3" t="s">
        <v>450</v>
      </c>
      <c r="B123" s="3" t="s">
        <v>451</v>
      </c>
      <c r="C123" s="3" t="s">
        <v>504</v>
      </c>
      <c r="D123" s="3" t="s">
        <v>212</v>
      </c>
      <c r="E123" s="3">
        <v>-17.64</v>
      </c>
      <c r="F123" s="3">
        <v>17.21</v>
      </c>
      <c r="G123" s="3" t="s">
        <v>554</v>
      </c>
      <c r="H123" s="5">
        <v>4.7115384615384617</v>
      </c>
      <c r="I123" s="5">
        <v>2.0416666666666665</v>
      </c>
      <c r="J123" s="5">
        <f t="shared" si="3"/>
        <v>10.388942307692309</v>
      </c>
      <c r="K123" s="3" t="s">
        <v>337</v>
      </c>
    </row>
    <row r="124" spans="1:11" x14ac:dyDescent="0.3">
      <c r="A124" s="3" t="s">
        <v>456</v>
      </c>
      <c r="B124" s="3" t="s">
        <v>457</v>
      </c>
      <c r="C124" s="3" t="s">
        <v>315</v>
      </c>
      <c r="D124" s="3" t="s">
        <v>212</v>
      </c>
      <c r="E124" s="3">
        <v>-17.079999999999998</v>
      </c>
      <c r="F124" s="3">
        <v>5.05</v>
      </c>
      <c r="G124" s="3" t="s">
        <v>557</v>
      </c>
      <c r="H124" s="5">
        <v>4.8472727272727276</v>
      </c>
      <c r="I124" s="5">
        <v>1.66625</v>
      </c>
      <c r="J124" s="5">
        <f t="shared" si="3"/>
        <v>10.688236363636365</v>
      </c>
      <c r="K124" s="3" t="s">
        <v>337</v>
      </c>
    </row>
    <row r="125" spans="1:11" x14ac:dyDescent="0.3">
      <c r="A125" s="3" t="s">
        <v>458</v>
      </c>
      <c r="B125" s="3" t="s">
        <v>459</v>
      </c>
      <c r="C125" s="3" t="s">
        <v>505</v>
      </c>
      <c r="D125" s="3" t="s">
        <v>212</v>
      </c>
      <c r="E125" s="3">
        <v>-19.45</v>
      </c>
      <c r="F125" s="3">
        <v>4.3499999999999996</v>
      </c>
      <c r="G125" s="3" t="s">
        <v>558</v>
      </c>
      <c r="H125" s="5">
        <v>2.1688888888888886</v>
      </c>
      <c r="I125" s="5">
        <v>0.40666666666666668</v>
      </c>
      <c r="J125" s="5">
        <f t="shared" si="3"/>
        <v>4.7824</v>
      </c>
      <c r="K125" s="3" t="s">
        <v>337</v>
      </c>
    </row>
    <row r="126" spans="1:11" x14ac:dyDescent="0.3">
      <c r="A126" s="3" t="s">
        <v>460</v>
      </c>
      <c r="B126" s="3" t="s">
        <v>461</v>
      </c>
      <c r="C126" s="3" t="s">
        <v>506</v>
      </c>
      <c r="D126" s="3" t="s">
        <v>212</v>
      </c>
      <c r="E126" s="3">
        <v>-17.940000000000001</v>
      </c>
      <c r="F126" s="3">
        <v>4.0599999999999996</v>
      </c>
      <c r="G126" s="3" t="s">
        <v>558</v>
      </c>
      <c r="H126" s="5">
        <v>2.1688888888888886</v>
      </c>
      <c r="I126" s="5">
        <v>0.40666666666666668</v>
      </c>
      <c r="J126" s="5">
        <f t="shared" si="3"/>
        <v>4.7824</v>
      </c>
      <c r="K126" s="3" t="s">
        <v>337</v>
      </c>
    </row>
    <row r="127" spans="1:11" x14ac:dyDescent="0.3">
      <c r="A127" s="3" t="s">
        <v>460</v>
      </c>
      <c r="B127" s="3" t="s">
        <v>462</v>
      </c>
      <c r="C127" s="3" t="s">
        <v>507</v>
      </c>
      <c r="D127" s="3" t="s">
        <v>212</v>
      </c>
      <c r="E127" s="3">
        <v>-18.149999999999999</v>
      </c>
      <c r="F127" s="3">
        <v>4.49</v>
      </c>
      <c r="G127" s="3" t="s">
        <v>558</v>
      </c>
      <c r="H127" s="5">
        <v>2.1688888888888886</v>
      </c>
      <c r="I127" s="5">
        <v>0.40666666666666668</v>
      </c>
      <c r="J127" s="5">
        <f t="shared" si="3"/>
        <v>4.7824</v>
      </c>
      <c r="K127" s="3" t="s">
        <v>337</v>
      </c>
    </row>
    <row r="128" spans="1:11" x14ac:dyDescent="0.3">
      <c r="H128" s="5"/>
      <c r="I128" s="5"/>
      <c r="J128" s="5"/>
    </row>
    <row r="129" spans="4:6" x14ac:dyDescent="0.3">
      <c r="D129" s="3" t="s">
        <v>686</v>
      </c>
      <c r="E129" s="27">
        <f>AVERAGE(E51:E99)</f>
        <v>-19.250612244897962</v>
      </c>
      <c r="F129" s="27">
        <f>AVERAGE(F51:F99)</f>
        <v>4.1651020408163264</v>
      </c>
    </row>
    <row r="130" spans="4:6" x14ac:dyDescent="0.3">
      <c r="D130" s="3" t="s">
        <v>670</v>
      </c>
      <c r="E130" s="27">
        <f>_xlfn.STDEV.S(E51:E99)</f>
        <v>2.3178891332446496</v>
      </c>
      <c r="F130" s="27">
        <f>_xlfn.STDEV.S(F51:F99)</f>
        <v>1.3148465094973687</v>
      </c>
    </row>
    <row r="131" spans="4:6" x14ac:dyDescent="0.3">
      <c r="D131" s="3" t="s">
        <v>687</v>
      </c>
      <c r="E131" s="27">
        <f>E129-E130</f>
        <v>-21.56850137814261</v>
      </c>
      <c r="F131" s="27">
        <f>F129-F130</f>
        <v>2.8502555313189575</v>
      </c>
    </row>
    <row r="132" spans="4:6" x14ac:dyDescent="0.3">
      <c r="D132" s="3" t="s">
        <v>688</v>
      </c>
      <c r="E132" s="27">
        <f>E129+E130</f>
        <v>-16.932723111653313</v>
      </c>
      <c r="F132" s="27">
        <f>F129+F130</f>
        <v>5.4799485503136953</v>
      </c>
    </row>
    <row r="134" spans="4:6" x14ac:dyDescent="0.3">
      <c r="D134" s="33" t="s">
        <v>644</v>
      </c>
      <c r="E134" s="3">
        <v>2.6</v>
      </c>
      <c r="F134" s="3">
        <v>1.9</v>
      </c>
    </row>
    <row r="135" spans="4:6" x14ac:dyDescent="0.3">
      <c r="E135" s="52">
        <f>E129+E134</f>
        <v>-16.65061224489796</v>
      </c>
      <c r="F135" s="52">
        <f>F129+F134</f>
        <v>6.0651020408163259</v>
      </c>
    </row>
    <row r="137" spans="4:6" x14ac:dyDescent="0.3">
      <c r="D137" s="3" t="s">
        <v>689</v>
      </c>
      <c r="E137" s="27">
        <f>AVERAGE(E100:E127)</f>
        <v>-18.886785714285711</v>
      </c>
      <c r="F137" s="27">
        <f>AVERAGE(F100:F127)</f>
        <v>5.8982142857142872</v>
      </c>
    </row>
    <row r="138" spans="4:6" x14ac:dyDescent="0.3">
      <c r="D138" s="3" t="s">
        <v>670</v>
      </c>
      <c r="E138" s="27">
        <f>_xlfn.STDEV.S(E100:E127)</f>
        <v>1.584763222345682</v>
      </c>
      <c r="F138" s="27">
        <f>_xlfn.STDEV.S(F100:F127)</f>
        <v>2.9500295711906803</v>
      </c>
    </row>
    <row r="139" spans="4:6" x14ac:dyDescent="0.3">
      <c r="D139" s="3" t="s">
        <v>687</v>
      </c>
      <c r="E139" s="27">
        <f>E137-E138</f>
        <v>-20.471548936631393</v>
      </c>
      <c r="F139" s="27">
        <f>F137-F138</f>
        <v>2.9481847145236069</v>
      </c>
    </row>
    <row r="140" spans="4:6" x14ac:dyDescent="0.3">
      <c r="D140" s="3" t="s">
        <v>688</v>
      </c>
      <c r="E140" s="27">
        <f>E137+E138</f>
        <v>-17.302022491940029</v>
      </c>
      <c r="F140" s="27">
        <f>F137+F138</f>
        <v>8.8482438569049684</v>
      </c>
    </row>
    <row r="142" spans="4:6" x14ac:dyDescent="0.3">
      <c r="D142" s="33" t="s">
        <v>644</v>
      </c>
      <c r="E142" s="3">
        <v>2.6</v>
      </c>
      <c r="F142" s="3">
        <v>1.9</v>
      </c>
    </row>
    <row r="143" spans="4:6" x14ac:dyDescent="0.3">
      <c r="E143" s="52">
        <f>E137+E142</f>
        <v>-16.28678571428571</v>
      </c>
      <c r="F143" s="52">
        <f>F137+F142</f>
        <v>7.7982142857142875</v>
      </c>
    </row>
  </sheetData>
  <sortState xmlns:xlrd2="http://schemas.microsoft.com/office/spreadsheetml/2017/richdata2" ref="A2:K128">
    <sortCondition ref="K2:K128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C35AC-CB58-9D48-958B-29F453971B3D}">
  <dimension ref="A1:S78"/>
  <sheetViews>
    <sheetView workbookViewId="0">
      <selection activeCell="E1" sqref="E1:F1"/>
    </sheetView>
  </sheetViews>
  <sheetFormatPr defaultColWidth="11.5546875" defaultRowHeight="14.4" x14ac:dyDescent="0.3"/>
  <cols>
    <col min="1" max="19" width="10.77734375" style="3"/>
  </cols>
  <sheetData>
    <row r="1" spans="1:19" s="31" customFormat="1" ht="13.8" x14ac:dyDescent="0.25">
      <c r="A1" s="30" t="s">
        <v>338</v>
      </c>
      <c r="B1" s="30" t="s">
        <v>339</v>
      </c>
      <c r="C1" s="30" t="s">
        <v>10</v>
      </c>
      <c r="D1" s="30" t="s">
        <v>340</v>
      </c>
      <c r="E1" s="30" t="s">
        <v>5</v>
      </c>
      <c r="F1" s="30" t="s">
        <v>6</v>
      </c>
      <c r="G1" s="30" t="s">
        <v>341</v>
      </c>
      <c r="H1" s="30" t="s">
        <v>342</v>
      </c>
      <c r="I1" s="30" t="s">
        <v>343</v>
      </c>
      <c r="J1" s="30" t="s">
        <v>623</v>
      </c>
      <c r="K1" s="30" t="s">
        <v>9</v>
      </c>
      <c r="L1" s="3"/>
      <c r="M1" s="3"/>
      <c r="N1" s="3"/>
      <c r="O1" s="3"/>
      <c r="P1" s="3"/>
      <c r="Q1" s="3"/>
      <c r="R1" s="3"/>
      <c r="S1" s="3"/>
    </row>
    <row r="2" spans="1:19" x14ac:dyDescent="0.3">
      <c r="A2" s="3" t="s">
        <v>434</v>
      </c>
      <c r="B2" s="3" t="s">
        <v>435</v>
      </c>
      <c r="C2" s="3" t="s">
        <v>497</v>
      </c>
      <c r="D2" s="3" t="s">
        <v>212</v>
      </c>
      <c r="E2" s="3">
        <v>-20.14</v>
      </c>
      <c r="F2" s="3">
        <v>3.78</v>
      </c>
      <c r="G2" s="3" t="s">
        <v>548</v>
      </c>
      <c r="H2" s="3">
        <v>3.7396103896103896</v>
      </c>
      <c r="J2" s="3">
        <v>8.2458409090909086</v>
      </c>
      <c r="K2" s="3" t="s">
        <v>337</v>
      </c>
    </row>
    <row r="3" spans="1:19" x14ac:dyDescent="0.3">
      <c r="A3" s="3" t="s">
        <v>434</v>
      </c>
      <c r="B3" s="3" t="s">
        <v>435</v>
      </c>
      <c r="C3" s="3" t="s">
        <v>498</v>
      </c>
      <c r="D3" s="3" t="s">
        <v>212</v>
      </c>
      <c r="E3" s="3">
        <v>-20.41</v>
      </c>
      <c r="F3" s="3">
        <v>3.52</v>
      </c>
      <c r="G3" s="3" t="s">
        <v>548</v>
      </c>
      <c r="H3" s="3">
        <v>3.7396103896103896</v>
      </c>
      <c r="J3" s="3">
        <v>8.2458409090909086</v>
      </c>
      <c r="K3" s="3" t="s">
        <v>337</v>
      </c>
    </row>
    <row r="4" spans="1:19" x14ac:dyDescent="0.3">
      <c r="A4" s="3" t="s">
        <v>406</v>
      </c>
      <c r="B4" s="3" t="s">
        <v>407</v>
      </c>
      <c r="C4" s="3" t="s">
        <v>283</v>
      </c>
      <c r="D4" s="3" t="s">
        <v>212</v>
      </c>
      <c r="E4" s="3">
        <v>-22.62</v>
      </c>
      <c r="F4" s="3">
        <v>2.82</v>
      </c>
      <c r="G4" s="3" t="s">
        <v>533</v>
      </c>
      <c r="H4" s="3">
        <v>2.6989999999999998</v>
      </c>
      <c r="J4" s="3">
        <v>5.951295</v>
      </c>
      <c r="K4" s="3" t="s">
        <v>337</v>
      </c>
    </row>
    <row r="5" spans="1:19" x14ac:dyDescent="0.3">
      <c r="A5" s="3" t="s">
        <v>406</v>
      </c>
      <c r="B5" s="3" t="s">
        <v>407</v>
      </c>
      <c r="C5" s="3" t="s">
        <v>322</v>
      </c>
      <c r="D5" s="3" t="s">
        <v>212</v>
      </c>
      <c r="E5" s="3">
        <v>-22.69</v>
      </c>
      <c r="F5" s="3">
        <v>2.71</v>
      </c>
      <c r="G5" s="3" t="s">
        <v>533</v>
      </c>
      <c r="H5" s="3">
        <v>2.6989999999999998</v>
      </c>
      <c r="J5" s="3">
        <v>5.951295</v>
      </c>
      <c r="K5" s="3" t="s">
        <v>337</v>
      </c>
    </row>
    <row r="6" spans="1:19" x14ac:dyDescent="0.3">
      <c r="A6" s="3" t="s">
        <v>406</v>
      </c>
      <c r="B6" s="3" t="s">
        <v>407</v>
      </c>
      <c r="C6" s="3" t="s">
        <v>246</v>
      </c>
      <c r="D6" s="3" t="s">
        <v>212</v>
      </c>
      <c r="E6" s="3">
        <v>-22.8</v>
      </c>
      <c r="F6" s="3">
        <v>2.74</v>
      </c>
      <c r="G6" s="3" t="s">
        <v>533</v>
      </c>
      <c r="H6" s="3">
        <v>2.6989999999999998</v>
      </c>
      <c r="J6" s="3">
        <v>5.951295</v>
      </c>
      <c r="K6" s="3" t="s">
        <v>337</v>
      </c>
    </row>
    <row r="7" spans="1:19" x14ac:dyDescent="0.3">
      <c r="A7" s="3" t="s">
        <v>401</v>
      </c>
      <c r="B7" s="3" t="s">
        <v>402</v>
      </c>
      <c r="C7" s="3" t="s">
        <v>285</v>
      </c>
      <c r="D7" s="3" t="s">
        <v>212</v>
      </c>
      <c r="E7" s="3">
        <v>-16.100000000000001</v>
      </c>
      <c r="F7" s="3">
        <v>3.88</v>
      </c>
      <c r="G7" s="3" t="s">
        <v>531</v>
      </c>
      <c r="H7" s="3">
        <v>0.65874999999999995</v>
      </c>
      <c r="J7" s="3">
        <v>1.45254375</v>
      </c>
      <c r="K7" s="3" t="s">
        <v>337</v>
      </c>
    </row>
    <row r="8" spans="1:19" x14ac:dyDescent="0.3">
      <c r="A8" s="3" t="s">
        <v>452</v>
      </c>
      <c r="B8" s="3" t="s">
        <v>453</v>
      </c>
      <c r="C8" s="3" t="s">
        <v>314</v>
      </c>
      <c r="D8" s="3" t="s">
        <v>212</v>
      </c>
      <c r="E8" s="3">
        <v>-22.27</v>
      </c>
      <c r="F8" s="3">
        <v>10.01</v>
      </c>
      <c r="G8" s="3" t="s">
        <v>555</v>
      </c>
      <c r="H8" s="3">
        <v>2.5566666666666666</v>
      </c>
      <c r="J8" s="3">
        <v>5.6374500000000003</v>
      </c>
      <c r="K8" s="3" t="s">
        <v>337</v>
      </c>
    </row>
    <row r="9" spans="1:19" x14ac:dyDescent="0.3">
      <c r="A9" s="3" t="s">
        <v>428</v>
      </c>
      <c r="B9" s="3" t="s">
        <v>417</v>
      </c>
      <c r="C9" s="3" t="s">
        <v>291</v>
      </c>
      <c r="D9" s="3" t="s">
        <v>212</v>
      </c>
      <c r="E9" s="3">
        <v>-18.63</v>
      </c>
      <c r="F9" s="3">
        <v>4.21</v>
      </c>
      <c r="G9" s="3" t="s">
        <v>537</v>
      </c>
      <c r="H9" s="3">
        <v>0.74937500000000001</v>
      </c>
      <c r="J9" s="3">
        <v>1.652371875</v>
      </c>
      <c r="K9" s="3" t="s">
        <v>337</v>
      </c>
    </row>
    <row r="10" spans="1:19" x14ac:dyDescent="0.3">
      <c r="A10" s="3" t="s">
        <v>414</v>
      </c>
      <c r="B10" s="3" t="s">
        <v>415</v>
      </c>
      <c r="C10" s="3" t="s">
        <v>492</v>
      </c>
      <c r="D10" s="3" t="s">
        <v>212</v>
      </c>
      <c r="E10" s="3">
        <v>-18.73</v>
      </c>
      <c r="F10" s="3">
        <v>3.03</v>
      </c>
      <c r="G10" s="3" t="s">
        <v>536</v>
      </c>
      <c r="H10" s="3">
        <v>3.4536363636363636</v>
      </c>
      <c r="J10" s="3">
        <v>7.6152681818181822</v>
      </c>
      <c r="K10" s="3" t="s">
        <v>337</v>
      </c>
    </row>
    <row r="11" spans="1:19" x14ac:dyDescent="0.3">
      <c r="A11" s="3" t="s">
        <v>414</v>
      </c>
      <c r="B11" s="3" t="s">
        <v>415</v>
      </c>
      <c r="C11" s="3" t="s">
        <v>493</v>
      </c>
      <c r="D11" s="3" t="s">
        <v>212</v>
      </c>
      <c r="E11" s="3">
        <v>-18.29</v>
      </c>
      <c r="F11" s="3">
        <v>3.06</v>
      </c>
      <c r="G11" s="3" t="s">
        <v>536</v>
      </c>
      <c r="H11" s="3">
        <v>3.4536363636363636</v>
      </c>
      <c r="J11" s="3">
        <v>7.6152681818181822</v>
      </c>
      <c r="K11" s="3" t="s">
        <v>337</v>
      </c>
    </row>
    <row r="12" spans="1:19" x14ac:dyDescent="0.3">
      <c r="A12" s="3" t="s">
        <v>416</v>
      </c>
      <c r="B12" s="3" t="s">
        <v>419</v>
      </c>
      <c r="C12" s="3" t="s">
        <v>232</v>
      </c>
      <c r="D12" s="3" t="s">
        <v>212</v>
      </c>
      <c r="E12" s="3">
        <v>-18.73</v>
      </c>
      <c r="F12" s="3">
        <v>3.03</v>
      </c>
      <c r="G12" s="3" t="s">
        <v>539</v>
      </c>
      <c r="H12" s="3">
        <v>1.4368749999999999</v>
      </c>
      <c r="J12" s="3">
        <v>3.1683093749999998</v>
      </c>
      <c r="K12" s="3" t="s">
        <v>337</v>
      </c>
    </row>
    <row r="13" spans="1:19" x14ac:dyDescent="0.3">
      <c r="A13" s="3" t="s">
        <v>389</v>
      </c>
      <c r="B13" s="3" t="s">
        <v>390</v>
      </c>
      <c r="C13" s="3" t="s">
        <v>257</v>
      </c>
      <c r="D13" s="3" t="s">
        <v>212</v>
      </c>
      <c r="E13" s="3">
        <v>-15.62</v>
      </c>
      <c r="F13" s="3">
        <v>4.05</v>
      </c>
      <c r="G13" s="3" t="s">
        <v>526</v>
      </c>
      <c r="H13" s="3">
        <v>1.4356249999999999</v>
      </c>
      <c r="J13" s="3">
        <v>3.1655531249999997</v>
      </c>
      <c r="K13" s="3" t="s">
        <v>337</v>
      </c>
    </row>
    <row r="14" spans="1:19" x14ac:dyDescent="0.3">
      <c r="A14" s="3" t="s">
        <v>380</v>
      </c>
      <c r="B14" s="3" t="s">
        <v>381</v>
      </c>
      <c r="C14" s="3" t="s">
        <v>278</v>
      </c>
      <c r="D14" s="3" t="s">
        <v>212</v>
      </c>
      <c r="E14" s="3">
        <v>-20.34</v>
      </c>
      <c r="F14" s="3">
        <v>4.5</v>
      </c>
      <c r="G14" s="3" t="s">
        <v>522</v>
      </c>
      <c r="H14" s="3">
        <v>2.5154838709677421</v>
      </c>
      <c r="J14" s="3">
        <v>5.5466419354838719</v>
      </c>
      <c r="K14" s="3" t="s">
        <v>337</v>
      </c>
    </row>
    <row r="15" spans="1:19" x14ac:dyDescent="0.3">
      <c r="A15" s="3" t="s">
        <v>344</v>
      </c>
      <c r="B15" s="3" t="s">
        <v>345</v>
      </c>
      <c r="C15" s="3" t="s">
        <v>306</v>
      </c>
      <c r="D15" s="3" t="s">
        <v>212</v>
      </c>
      <c r="E15" s="3">
        <v>-21.6</v>
      </c>
      <c r="F15" s="3">
        <v>6.64</v>
      </c>
      <c r="G15" s="3" t="s">
        <v>513</v>
      </c>
      <c r="H15" s="3">
        <v>2.1326666666666667</v>
      </c>
      <c r="J15" s="3">
        <v>4.7025300000000003</v>
      </c>
      <c r="K15" s="3" t="s">
        <v>337</v>
      </c>
    </row>
    <row r="16" spans="1:19" x14ac:dyDescent="0.3">
      <c r="A16" s="3" t="s">
        <v>389</v>
      </c>
      <c r="B16" s="3" t="s">
        <v>392</v>
      </c>
      <c r="C16" s="3" t="s">
        <v>228</v>
      </c>
      <c r="D16" s="3" t="s">
        <v>212</v>
      </c>
      <c r="E16" s="3">
        <v>-21.09</v>
      </c>
      <c r="F16" s="3">
        <v>4.18</v>
      </c>
      <c r="G16" s="3" t="s">
        <v>527</v>
      </c>
      <c r="H16" s="3">
        <v>1.40625</v>
      </c>
      <c r="J16" s="3">
        <v>3.1007812500000003</v>
      </c>
      <c r="K16" s="3" t="s">
        <v>337</v>
      </c>
    </row>
    <row r="17" spans="1:11" x14ac:dyDescent="0.3">
      <c r="A17" s="3" t="s">
        <v>416</v>
      </c>
      <c r="B17" s="3" t="s">
        <v>417</v>
      </c>
      <c r="C17" s="3" t="s">
        <v>279</v>
      </c>
      <c r="D17" s="3" t="s">
        <v>212</v>
      </c>
      <c r="E17" s="3">
        <v>-18.93</v>
      </c>
      <c r="F17" s="3">
        <v>3.61</v>
      </c>
      <c r="G17" s="3" t="s">
        <v>537</v>
      </c>
      <c r="H17" s="3">
        <v>0.74937500000000001</v>
      </c>
      <c r="J17" s="3">
        <v>1.652371875</v>
      </c>
      <c r="K17" s="3" t="s">
        <v>337</v>
      </c>
    </row>
    <row r="18" spans="1:11" x14ac:dyDescent="0.3">
      <c r="A18" s="3" t="s">
        <v>399</v>
      </c>
      <c r="B18" s="3" t="s">
        <v>400</v>
      </c>
      <c r="C18" s="3" t="s">
        <v>240</v>
      </c>
      <c r="D18" s="3" t="s">
        <v>212</v>
      </c>
      <c r="E18" s="3">
        <v>-20.87</v>
      </c>
      <c r="F18" s="3">
        <v>3.95</v>
      </c>
      <c r="G18" s="3" t="s">
        <v>530</v>
      </c>
      <c r="H18" s="3">
        <v>1.2</v>
      </c>
      <c r="J18" s="3">
        <v>2.6459999999999999</v>
      </c>
      <c r="K18" s="3" t="s">
        <v>337</v>
      </c>
    </row>
    <row r="19" spans="1:11" x14ac:dyDescent="0.3">
      <c r="A19" s="3" t="s">
        <v>434</v>
      </c>
      <c r="B19" s="3" t="s">
        <v>436</v>
      </c>
      <c r="C19" s="3" t="s">
        <v>261</v>
      </c>
      <c r="D19" s="3" t="s">
        <v>212</v>
      </c>
      <c r="E19" s="3">
        <v>-21.12</v>
      </c>
      <c r="F19" s="3">
        <v>3.72</v>
      </c>
      <c r="G19" s="3" t="s">
        <v>549</v>
      </c>
      <c r="H19" s="3">
        <v>4.241428571428572</v>
      </c>
      <c r="J19" s="3">
        <v>9.3523500000000013</v>
      </c>
      <c r="K19" s="3" t="s">
        <v>337</v>
      </c>
    </row>
    <row r="20" spans="1:11" x14ac:dyDescent="0.3">
      <c r="A20" s="3" t="s">
        <v>452</v>
      </c>
      <c r="B20" s="3" t="s">
        <v>454</v>
      </c>
      <c r="C20" s="3" t="s">
        <v>270</v>
      </c>
      <c r="D20" s="3" t="s">
        <v>212</v>
      </c>
      <c r="E20" s="3">
        <v>-20.22</v>
      </c>
      <c r="F20" s="3">
        <v>7.64</v>
      </c>
      <c r="G20" s="3" t="s">
        <v>556</v>
      </c>
      <c r="H20" s="3">
        <v>3.5272727272727269</v>
      </c>
      <c r="J20" s="3">
        <v>7.777636363636363</v>
      </c>
      <c r="K20" s="3" t="s">
        <v>337</v>
      </c>
    </row>
    <row r="21" spans="1:11" x14ac:dyDescent="0.3">
      <c r="A21" s="3" t="s">
        <v>416</v>
      </c>
      <c r="B21" s="3" t="s">
        <v>417</v>
      </c>
      <c r="C21" s="3" t="s">
        <v>309</v>
      </c>
      <c r="D21" s="3" t="s">
        <v>212</v>
      </c>
      <c r="E21" s="3">
        <v>-18.829999999999998</v>
      </c>
      <c r="F21" s="3">
        <v>4</v>
      </c>
      <c r="G21" s="3" t="s">
        <v>537</v>
      </c>
      <c r="H21" s="3">
        <v>0.74937500000000001</v>
      </c>
      <c r="J21" s="3">
        <v>1.652371875</v>
      </c>
      <c r="K21" s="3" t="s">
        <v>337</v>
      </c>
    </row>
    <row r="22" spans="1:11" x14ac:dyDescent="0.3">
      <c r="A22" s="3" t="s">
        <v>389</v>
      </c>
      <c r="B22" s="3" t="s">
        <v>390</v>
      </c>
      <c r="C22" s="3" t="s">
        <v>269</v>
      </c>
      <c r="D22" s="3" t="s">
        <v>212</v>
      </c>
      <c r="E22" s="3">
        <v>-15.61</v>
      </c>
      <c r="F22" s="3">
        <v>3.99</v>
      </c>
      <c r="G22" s="3" t="s">
        <v>526</v>
      </c>
      <c r="H22" s="3">
        <v>1.4356249999999999</v>
      </c>
      <c r="J22" s="3">
        <v>3.1655531249999997</v>
      </c>
      <c r="K22" s="3" t="s">
        <v>337</v>
      </c>
    </row>
    <row r="23" spans="1:11" x14ac:dyDescent="0.3">
      <c r="A23" s="3" t="s">
        <v>416</v>
      </c>
      <c r="B23" s="3" t="s">
        <v>423</v>
      </c>
      <c r="C23" s="3" t="s">
        <v>245</v>
      </c>
      <c r="D23" s="3" t="s">
        <v>212</v>
      </c>
      <c r="E23" s="3">
        <v>-18.34</v>
      </c>
      <c r="F23" s="3">
        <v>4.6900000000000004</v>
      </c>
      <c r="G23" s="3" t="s">
        <v>539</v>
      </c>
      <c r="H23" s="3">
        <v>1.4368749999999999</v>
      </c>
      <c r="J23" s="3">
        <v>3.1683093749999998</v>
      </c>
      <c r="K23" s="3" t="s">
        <v>337</v>
      </c>
    </row>
    <row r="24" spans="1:11" x14ac:dyDescent="0.3">
      <c r="A24" s="3" t="s">
        <v>389</v>
      </c>
      <c r="B24" s="3" t="s">
        <v>391</v>
      </c>
      <c r="C24" s="3" t="s">
        <v>258</v>
      </c>
      <c r="D24" s="3" t="s">
        <v>212</v>
      </c>
      <c r="E24" s="3">
        <v>-15.26</v>
      </c>
      <c r="F24" s="3">
        <v>6.56</v>
      </c>
      <c r="G24" s="3" t="s">
        <v>527</v>
      </c>
      <c r="H24" s="3">
        <v>1.40625</v>
      </c>
      <c r="J24" s="3">
        <v>3.1007812500000003</v>
      </c>
      <c r="K24" s="3" t="s">
        <v>337</v>
      </c>
    </row>
    <row r="25" spans="1:11" x14ac:dyDescent="0.3">
      <c r="A25" s="3" t="s">
        <v>399</v>
      </c>
      <c r="B25" s="3" t="s">
        <v>400</v>
      </c>
      <c r="C25" s="3" t="s">
        <v>237</v>
      </c>
      <c r="D25" s="3" t="s">
        <v>212</v>
      </c>
      <c r="E25" s="3">
        <v>-20.9</v>
      </c>
      <c r="F25" s="3">
        <v>3.67</v>
      </c>
      <c r="G25" s="3" t="s">
        <v>530</v>
      </c>
      <c r="H25" s="3">
        <v>1.2</v>
      </c>
      <c r="J25" s="3">
        <v>2.6459999999999999</v>
      </c>
      <c r="K25" s="3" t="s">
        <v>337</v>
      </c>
    </row>
    <row r="26" spans="1:11" x14ac:dyDescent="0.3">
      <c r="A26" s="3" t="s">
        <v>442</v>
      </c>
      <c r="B26" s="3" t="s">
        <v>444</v>
      </c>
      <c r="C26" s="3" t="s">
        <v>230</v>
      </c>
      <c r="D26" s="3" t="s">
        <v>212</v>
      </c>
      <c r="E26" s="3">
        <v>-22.44</v>
      </c>
      <c r="F26" s="3">
        <v>3.12</v>
      </c>
      <c r="G26" s="3" t="s">
        <v>552</v>
      </c>
      <c r="H26" s="3">
        <v>2.0659999999999998</v>
      </c>
      <c r="J26" s="3">
        <v>4.5555300000000001</v>
      </c>
      <c r="K26" s="3" t="s">
        <v>337</v>
      </c>
    </row>
    <row r="27" spans="1:11" x14ac:dyDescent="0.3">
      <c r="A27" s="3" t="s">
        <v>404</v>
      </c>
      <c r="B27" s="3" t="s">
        <v>405</v>
      </c>
      <c r="C27" s="3" t="s">
        <v>267</v>
      </c>
      <c r="D27" s="3" t="s">
        <v>212</v>
      </c>
      <c r="E27" s="3">
        <v>-15.77</v>
      </c>
      <c r="F27" s="3">
        <v>3.34</v>
      </c>
      <c r="G27" s="3" t="s">
        <v>532</v>
      </c>
      <c r="H27" s="3">
        <v>0.71812500000000001</v>
      </c>
      <c r="J27" s="3">
        <v>1.5834656250000001</v>
      </c>
      <c r="K27" s="3" t="s">
        <v>337</v>
      </c>
    </row>
    <row r="28" spans="1:11" x14ac:dyDescent="0.3">
      <c r="A28" s="3" t="s">
        <v>399</v>
      </c>
      <c r="B28" s="3" t="s">
        <v>400</v>
      </c>
      <c r="C28" s="3" t="s">
        <v>244</v>
      </c>
      <c r="D28" s="3" t="s">
        <v>212</v>
      </c>
      <c r="E28" s="3">
        <v>-21.26</v>
      </c>
      <c r="F28" s="3">
        <v>3.74</v>
      </c>
      <c r="G28" s="3" t="s">
        <v>530</v>
      </c>
      <c r="H28" s="3">
        <v>1.2</v>
      </c>
      <c r="J28" s="3">
        <v>2.6459999999999999</v>
      </c>
      <c r="K28" s="3" t="s">
        <v>337</v>
      </c>
    </row>
    <row r="29" spans="1:11" x14ac:dyDescent="0.3">
      <c r="A29" s="3" t="s">
        <v>441</v>
      </c>
      <c r="B29" s="3" t="s">
        <v>223</v>
      </c>
      <c r="C29" s="3" t="s">
        <v>274</v>
      </c>
      <c r="D29" s="3" t="s">
        <v>212</v>
      </c>
      <c r="E29" s="3">
        <v>-22.13</v>
      </c>
      <c r="F29" s="3">
        <v>4.76</v>
      </c>
      <c r="G29" s="3" t="s">
        <v>551</v>
      </c>
      <c r="H29" s="3">
        <v>2.7741666666666664</v>
      </c>
      <c r="J29" s="3">
        <v>6.1170374999999995</v>
      </c>
      <c r="K29" s="3" t="s">
        <v>337</v>
      </c>
    </row>
    <row r="30" spans="1:11" x14ac:dyDescent="0.3">
      <c r="A30" s="3" t="s">
        <v>416</v>
      </c>
      <c r="B30" s="3" t="s">
        <v>424</v>
      </c>
      <c r="C30" s="3" t="s">
        <v>281</v>
      </c>
      <c r="D30" s="3" t="s">
        <v>212</v>
      </c>
      <c r="E30" s="3">
        <v>-21.03</v>
      </c>
      <c r="F30" s="3">
        <v>4.22</v>
      </c>
      <c r="G30" s="3" t="s">
        <v>542</v>
      </c>
      <c r="H30" s="3">
        <v>2.6199999999999997</v>
      </c>
      <c r="J30" s="3">
        <v>5.777099999999999</v>
      </c>
      <c r="K30" s="3" t="s">
        <v>337</v>
      </c>
    </row>
    <row r="31" spans="1:11" x14ac:dyDescent="0.3">
      <c r="A31" s="3" t="s">
        <v>380</v>
      </c>
      <c r="B31" s="3" t="s">
        <v>383</v>
      </c>
      <c r="C31" s="3" t="s">
        <v>253</v>
      </c>
      <c r="D31" s="3" t="s">
        <v>212</v>
      </c>
      <c r="E31" s="3">
        <v>-19.170000000000002</v>
      </c>
      <c r="F31" s="3">
        <v>4.33</v>
      </c>
      <c r="G31" s="3" t="s">
        <v>524</v>
      </c>
      <c r="H31" s="3">
        <v>3.9767045454545449</v>
      </c>
      <c r="J31" s="3">
        <v>8.7686335227272725</v>
      </c>
      <c r="K31" s="3" t="s">
        <v>337</v>
      </c>
    </row>
    <row r="32" spans="1:11" x14ac:dyDescent="0.3">
      <c r="A32" s="3" t="s">
        <v>404</v>
      </c>
      <c r="B32" s="3" t="s">
        <v>405</v>
      </c>
      <c r="C32" s="3" t="s">
        <v>280</v>
      </c>
      <c r="D32" s="3" t="s">
        <v>212</v>
      </c>
      <c r="E32" s="3">
        <v>-15.52</v>
      </c>
      <c r="F32" s="3">
        <v>3.81</v>
      </c>
      <c r="G32" s="3" t="s">
        <v>532</v>
      </c>
      <c r="H32" s="3">
        <v>0.71812500000000001</v>
      </c>
      <c r="J32" s="3">
        <v>1.5834656250000001</v>
      </c>
      <c r="K32" s="3" t="s">
        <v>337</v>
      </c>
    </row>
    <row r="33" spans="1:11" x14ac:dyDescent="0.3">
      <c r="A33" s="3" t="s">
        <v>441</v>
      </c>
      <c r="B33" s="3" t="s">
        <v>223</v>
      </c>
      <c r="C33" s="3" t="s">
        <v>282</v>
      </c>
      <c r="D33" s="3" t="s">
        <v>212</v>
      </c>
      <c r="E33" s="3">
        <v>-22.61</v>
      </c>
      <c r="F33" s="3">
        <v>4.6399999999999997</v>
      </c>
      <c r="G33" s="3" t="s">
        <v>551</v>
      </c>
      <c r="H33" s="3">
        <v>2.7741666666666664</v>
      </c>
      <c r="J33" s="3">
        <v>6.1170374999999995</v>
      </c>
      <c r="K33" s="3" t="s">
        <v>337</v>
      </c>
    </row>
    <row r="34" spans="1:11" x14ac:dyDescent="0.3">
      <c r="A34" s="3" t="s">
        <v>404</v>
      </c>
      <c r="B34" s="3" t="s">
        <v>405</v>
      </c>
      <c r="C34" s="3" t="s">
        <v>239</v>
      </c>
      <c r="D34" s="3" t="s">
        <v>212</v>
      </c>
      <c r="E34" s="3">
        <v>-15.79</v>
      </c>
      <c r="F34" s="3">
        <v>3.47</v>
      </c>
      <c r="G34" s="3" t="s">
        <v>532</v>
      </c>
      <c r="H34" s="3">
        <v>0.71812500000000001</v>
      </c>
      <c r="J34" s="3">
        <v>1.5834656250000001</v>
      </c>
      <c r="K34" s="3" t="s">
        <v>337</v>
      </c>
    </row>
    <row r="35" spans="1:11" x14ac:dyDescent="0.3">
      <c r="A35" s="3" t="s">
        <v>410</v>
      </c>
      <c r="B35" s="3" t="s">
        <v>411</v>
      </c>
      <c r="C35" s="3" t="s">
        <v>264</v>
      </c>
      <c r="D35" s="3" t="s">
        <v>212</v>
      </c>
      <c r="E35" s="3">
        <v>-19.73</v>
      </c>
      <c r="F35" s="3">
        <v>4.79</v>
      </c>
      <c r="G35" s="3" t="s">
        <v>534</v>
      </c>
      <c r="H35" s="3">
        <v>1.5181249999999999</v>
      </c>
      <c r="J35" s="3">
        <v>3.3474656249999999</v>
      </c>
      <c r="K35" s="3" t="s">
        <v>337</v>
      </c>
    </row>
    <row r="36" spans="1:11" x14ac:dyDescent="0.3">
      <c r="A36" s="3" t="s">
        <v>397</v>
      </c>
      <c r="B36" s="3" t="s">
        <v>398</v>
      </c>
      <c r="C36" s="3" t="s">
        <v>273</v>
      </c>
      <c r="D36" s="3" t="s">
        <v>212</v>
      </c>
      <c r="E36" s="3">
        <v>-21.42</v>
      </c>
      <c r="F36" s="3">
        <v>6.56</v>
      </c>
      <c r="G36" s="3" t="s">
        <v>529</v>
      </c>
      <c r="H36" s="3">
        <v>2.3050000000000002</v>
      </c>
      <c r="J36" s="3">
        <v>5.0825250000000004</v>
      </c>
      <c r="K36" s="3" t="s">
        <v>337</v>
      </c>
    </row>
    <row r="37" spans="1:11" x14ac:dyDescent="0.3">
      <c r="A37" s="3" t="s">
        <v>416</v>
      </c>
      <c r="B37" s="3" t="s">
        <v>417</v>
      </c>
      <c r="C37" s="3" t="s">
        <v>255</v>
      </c>
      <c r="D37" s="3" t="s">
        <v>212</v>
      </c>
      <c r="E37" s="3">
        <v>-18.399999999999999</v>
      </c>
      <c r="F37" s="3">
        <v>4.0999999999999996</v>
      </c>
      <c r="G37" s="3" t="s">
        <v>537</v>
      </c>
      <c r="H37" s="3">
        <v>0.74937500000000001</v>
      </c>
      <c r="J37" s="3">
        <v>1.652371875</v>
      </c>
      <c r="K37" s="3" t="s">
        <v>337</v>
      </c>
    </row>
    <row r="38" spans="1:11" x14ac:dyDescent="0.3">
      <c r="A38" s="3" t="s">
        <v>404</v>
      </c>
      <c r="B38" s="3" t="s">
        <v>405</v>
      </c>
      <c r="C38" s="3" t="s">
        <v>324</v>
      </c>
      <c r="D38" s="3" t="s">
        <v>212</v>
      </c>
      <c r="E38" s="3">
        <v>-15.7</v>
      </c>
      <c r="F38" s="3">
        <v>3.53</v>
      </c>
      <c r="G38" s="3" t="s">
        <v>532</v>
      </c>
      <c r="H38" s="3">
        <v>0.71812500000000001</v>
      </c>
      <c r="J38" s="3">
        <v>1.5834656250000001</v>
      </c>
      <c r="K38" s="3" t="s">
        <v>337</v>
      </c>
    </row>
    <row r="39" spans="1:11" x14ac:dyDescent="0.3">
      <c r="A39" s="3" t="s">
        <v>378</v>
      </c>
      <c r="B39" s="3" t="s">
        <v>379</v>
      </c>
      <c r="C39" s="3" t="s">
        <v>486</v>
      </c>
      <c r="D39" s="3" t="s">
        <v>212</v>
      </c>
      <c r="E39" s="3">
        <v>-18.07</v>
      </c>
      <c r="F39" s="3">
        <v>3.8</v>
      </c>
      <c r="G39" s="3" t="s">
        <v>521</v>
      </c>
      <c r="H39" s="3">
        <v>1.3936507936507936</v>
      </c>
      <c r="J39" s="3">
        <v>3.073</v>
      </c>
      <c r="K39" s="3" t="s">
        <v>337</v>
      </c>
    </row>
    <row r="40" spans="1:11" x14ac:dyDescent="0.3">
      <c r="A40" s="3" t="s">
        <v>378</v>
      </c>
      <c r="B40" s="3" t="s">
        <v>379</v>
      </c>
      <c r="C40" s="3" t="s">
        <v>487</v>
      </c>
      <c r="D40" s="3" t="s">
        <v>212</v>
      </c>
      <c r="E40" s="3">
        <v>-18.260000000000002</v>
      </c>
      <c r="F40" s="3">
        <v>3.72</v>
      </c>
      <c r="G40" s="3" t="s">
        <v>521</v>
      </c>
      <c r="H40" s="3">
        <v>1.3936507936507936</v>
      </c>
      <c r="J40" s="3">
        <v>3.073</v>
      </c>
      <c r="K40" s="3" t="s">
        <v>337</v>
      </c>
    </row>
    <row r="41" spans="1:11" x14ac:dyDescent="0.3">
      <c r="A41" s="3" t="s">
        <v>445</v>
      </c>
      <c r="B41" s="3" t="s">
        <v>444</v>
      </c>
      <c r="C41" s="3" t="s">
        <v>303</v>
      </c>
      <c r="D41" s="3" t="s">
        <v>212</v>
      </c>
      <c r="E41" s="3">
        <v>-21.21</v>
      </c>
      <c r="F41" s="3">
        <v>3.09</v>
      </c>
      <c r="G41" s="3" t="s">
        <v>552</v>
      </c>
      <c r="H41" s="3">
        <v>2.0659999999999998</v>
      </c>
      <c r="J41" s="3">
        <v>4.5555300000000001</v>
      </c>
      <c r="K41" s="3" t="s">
        <v>337</v>
      </c>
    </row>
    <row r="42" spans="1:11" x14ac:dyDescent="0.3">
      <c r="A42" s="3" t="s">
        <v>416</v>
      </c>
      <c r="B42" s="3" t="s">
        <v>417</v>
      </c>
      <c r="C42" s="3" t="s">
        <v>297</v>
      </c>
      <c r="D42" s="3" t="s">
        <v>212</v>
      </c>
      <c r="E42" s="3">
        <v>-17.72</v>
      </c>
      <c r="F42" s="3">
        <v>4.3099999999999996</v>
      </c>
      <c r="G42" s="3" t="s">
        <v>537</v>
      </c>
      <c r="H42" s="3">
        <v>0.74937500000000001</v>
      </c>
      <c r="J42" s="3">
        <v>1.652371875</v>
      </c>
      <c r="K42" s="3" t="s">
        <v>337</v>
      </c>
    </row>
    <row r="43" spans="1:11" x14ac:dyDescent="0.3">
      <c r="A43" s="3" t="s">
        <v>401</v>
      </c>
      <c r="B43" s="3" t="s">
        <v>402</v>
      </c>
      <c r="C43" s="3" t="s">
        <v>251</v>
      </c>
      <c r="D43" s="3" t="s">
        <v>212</v>
      </c>
      <c r="E43" s="3">
        <v>-15.74</v>
      </c>
      <c r="F43" s="3">
        <v>3.76</v>
      </c>
      <c r="G43" s="3" t="s">
        <v>531</v>
      </c>
      <c r="H43" s="3">
        <v>0.65874999999999995</v>
      </c>
      <c r="J43" s="3">
        <v>1.45254375</v>
      </c>
      <c r="K43" s="3" t="s">
        <v>337</v>
      </c>
    </row>
    <row r="44" spans="1:11" x14ac:dyDescent="0.3">
      <c r="A44" s="3" t="s">
        <v>416</v>
      </c>
      <c r="B44" s="3" t="s">
        <v>426</v>
      </c>
      <c r="C44" s="3" t="s">
        <v>224</v>
      </c>
      <c r="D44" s="3" t="s">
        <v>212</v>
      </c>
      <c r="E44" s="3">
        <v>-17.079999999999998</v>
      </c>
      <c r="F44" s="3">
        <v>4.1900000000000004</v>
      </c>
      <c r="G44" s="3" t="s">
        <v>544</v>
      </c>
      <c r="H44" s="3">
        <v>0.99846153846153851</v>
      </c>
      <c r="J44" s="3">
        <v>2.2016076923076926</v>
      </c>
      <c r="K44" s="3" t="s">
        <v>337</v>
      </c>
    </row>
    <row r="45" spans="1:11" x14ac:dyDescent="0.3">
      <c r="A45" s="3" t="s">
        <v>403</v>
      </c>
      <c r="B45" s="3" t="s">
        <v>402</v>
      </c>
      <c r="C45" s="3" t="s">
        <v>262</v>
      </c>
      <c r="D45" s="3" t="s">
        <v>212</v>
      </c>
      <c r="E45" s="3">
        <v>-15.5</v>
      </c>
      <c r="F45" s="3">
        <v>3.24</v>
      </c>
      <c r="G45" s="3" t="s">
        <v>531</v>
      </c>
      <c r="H45" s="3">
        <v>0.65874999999999995</v>
      </c>
      <c r="J45" s="3">
        <v>1.45254375</v>
      </c>
      <c r="K45" s="3" t="s">
        <v>337</v>
      </c>
    </row>
    <row r="46" spans="1:11" x14ac:dyDescent="0.3">
      <c r="A46" s="3" t="s">
        <v>465</v>
      </c>
      <c r="B46" s="3" t="s">
        <v>466</v>
      </c>
      <c r="C46" s="3" t="s">
        <v>508</v>
      </c>
      <c r="D46" s="3" t="s">
        <v>212</v>
      </c>
      <c r="E46" s="3">
        <v>-19.309999999999999</v>
      </c>
      <c r="F46" s="3">
        <v>3.57</v>
      </c>
      <c r="G46" s="3" t="s">
        <v>560</v>
      </c>
      <c r="H46" s="3">
        <v>2.5299999999999998</v>
      </c>
      <c r="J46" s="3">
        <v>5.5786499999999997</v>
      </c>
      <c r="K46" s="3" t="s">
        <v>337</v>
      </c>
    </row>
    <row r="47" spans="1:11" x14ac:dyDescent="0.3">
      <c r="A47" s="3" t="s">
        <v>465</v>
      </c>
      <c r="B47" s="3" t="s">
        <v>466</v>
      </c>
      <c r="C47" s="3" t="s">
        <v>509</v>
      </c>
      <c r="D47" s="3" t="s">
        <v>212</v>
      </c>
      <c r="E47" s="3">
        <v>-19.36</v>
      </c>
      <c r="F47" s="3">
        <v>3.41</v>
      </c>
      <c r="G47" s="3" t="s">
        <v>560</v>
      </c>
      <c r="H47" s="3">
        <v>2.5299999999999998</v>
      </c>
      <c r="J47" s="3">
        <v>5.5786499999999997</v>
      </c>
      <c r="K47" s="3" t="s">
        <v>337</v>
      </c>
    </row>
    <row r="48" spans="1:11" x14ac:dyDescent="0.3">
      <c r="A48" s="3" t="s">
        <v>408</v>
      </c>
      <c r="B48" s="3" t="s">
        <v>409</v>
      </c>
      <c r="C48" s="3" t="s">
        <v>490</v>
      </c>
      <c r="D48" s="3" t="s">
        <v>212</v>
      </c>
      <c r="E48" s="3">
        <v>-19.170000000000002</v>
      </c>
      <c r="F48" s="3">
        <v>4.33</v>
      </c>
      <c r="G48" s="3" t="s">
        <v>534</v>
      </c>
      <c r="H48" s="3">
        <v>1.5181249999999999</v>
      </c>
      <c r="J48" s="3">
        <v>3.3474656249999999</v>
      </c>
      <c r="K48" s="3" t="s">
        <v>337</v>
      </c>
    </row>
    <row r="49" spans="1:11" x14ac:dyDescent="0.3">
      <c r="A49" s="3" t="s">
        <v>408</v>
      </c>
      <c r="B49" s="3" t="s">
        <v>409</v>
      </c>
      <c r="C49" s="3" t="s">
        <v>491</v>
      </c>
      <c r="D49" s="3" t="s">
        <v>212</v>
      </c>
      <c r="E49" s="3">
        <v>-19.989999999999998</v>
      </c>
      <c r="F49" s="3">
        <v>4</v>
      </c>
      <c r="G49" s="3" t="s">
        <v>534</v>
      </c>
      <c r="H49" s="3">
        <v>1.5181249999999999</v>
      </c>
      <c r="J49" s="3">
        <v>3.3474656249999999</v>
      </c>
      <c r="K49" s="3" t="s">
        <v>337</v>
      </c>
    </row>
    <row r="50" spans="1:11" x14ac:dyDescent="0.3">
      <c r="A50" s="3" t="s">
        <v>416</v>
      </c>
      <c r="B50" s="3" t="s">
        <v>424</v>
      </c>
      <c r="C50" s="3" t="s">
        <v>271</v>
      </c>
      <c r="D50" s="3" t="s">
        <v>212</v>
      </c>
      <c r="E50" s="3">
        <v>-20.76</v>
      </c>
      <c r="F50" s="3">
        <v>4.2699999999999996</v>
      </c>
      <c r="G50" s="3" t="s">
        <v>542</v>
      </c>
      <c r="H50" s="3">
        <v>2.6199999999999997</v>
      </c>
      <c r="J50" s="3">
        <v>5.777099999999999</v>
      </c>
      <c r="K50" s="3" t="s">
        <v>337</v>
      </c>
    </row>
    <row r="51" spans="1:11" x14ac:dyDescent="0.3">
      <c r="A51" s="3" t="s">
        <v>458</v>
      </c>
      <c r="B51" s="3" t="s">
        <v>459</v>
      </c>
      <c r="C51" s="3" t="s">
        <v>505</v>
      </c>
      <c r="D51" s="3" t="s">
        <v>212</v>
      </c>
      <c r="E51" s="3">
        <v>-19.45</v>
      </c>
      <c r="F51" s="3">
        <v>4.3499999999999996</v>
      </c>
      <c r="G51" s="3" t="s">
        <v>558</v>
      </c>
      <c r="H51" s="3">
        <v>2.1688888888888886</v>
      </c>
      <c r="I51" s="3">
        <v>0.40666666666666668</v>
      </c>
      <c r="J51" s="3">
        <v>4.7824</v>
      </c>
      <c r="K51" s="3" t="s">
        <v>337</v>
      </c>
    </row>
    <row r="52" spans="1:11" x14ac:dyDescent="0.3">
      <c r="A52" s="3" t="s">
        <v>429</v>
      </c>
      <c r="B52" s="3" t="s">
        <v>430</v>
      </c>
      <c r="C52" s="3" t="s">
        <v>494</v>
      </c>
      <c r="D52" s="3" t="s">
        <v>212</v>
      </c>
      <c r="E52" s="3">
        <v>-20.78</v>
      </c>
      <c r="F52" s="3">
        <v>2.65</v>
      </c>
      <c r="G52" s="3" t="s">
        <v>546</v>
      </c>
      <c r="H52" s="3">
        <v>4.7555555555555555</v>
      </c>
      <c r="I52" s="3">
        <v>0.89166666666666661</v>
      </c>
      <c r="J52" s="3">
        <v>10.486000000000001</v>
      </c>
      <c r="K52" s="3" t="s">
        <v>562</v>
      </c>
    </row>
    <row r="53" spans="1:11" x14ac:dyDescent="0.3">
      <c r="A53" s="3" t="s">
        <v>387</v>
      </c>
      <c r="B53" s="3" t="s">
        <v>388</v>
      </c>
      <c r="C53" s="3" t="s">
        <v>296</v>
      </c>
      <c r="D53" s="3" t="s">
        <v>212</v>
      </c>
      <c r="E53" s="3">
        <v>-17.7</v>
      </c>
      <c r="F53" s="3">
        <v>4.38</v>
      </c>
      <c r="G53" s="3" t="s">
        <v>525</v>
      </c>
      <c r="H53" s="3">
        <v>3.3745454545454545</v>
      </c>
      <c r="I53" s="3">
        <v>1.1599999999999999</v>
      </c>
      <c r="J53" s="3">
        <v>7.4408727272727271</v>
      </c>
      <c r="K53" s="3" t="s">
        <v>337</v>
      </c>
    </row>
    <row r="54" spans="1:11" x14ac:dyDescent="0.3">
      <c r="A54" s="3" t="s">
        <v>450</v>
      </c>
      <c r="B54" s="3" t="s">
        <v>451</v>
      </c>
      <c r="C54" s="3" t="s">
        <v>504</v>
      </c>
      <c r="D54" s="3" t="s">
        <v>212</v>
      </c>
      <c r="E54" s="3">
        <v>-17.64</v>
      </c>
      <c r="F54" s="3">
        <v>17.21</v>
      </c>
      <c r="G54" s="3" t="s">
        <v>554</v>
      </c>
      <c r="H54" s="3">
        <v>4.7115384615384617</v>
      </c>
      <c r="I54" s="3">
        <v>2.0416666666666665</v>
      </c>
      <c r="J54" s="3">
        <v>10.388942307692309</v>
      </c>
      <c r="K54" s="3" t="s">
        <v>337</v>
      </c>
    </row>
    <row r="55" spans="1:11" x14ac:dyDescent="0.3">
      <c r="A55" s="3" t="s">
        <v>366</v>
      </c>
      <c r="B55" s="3" t="s">
        <v>367</v>
      </c>
      <c r="C55" s="3" t="s">
        <v>225</v>
      </c>
      <c r="D55" s="3" t="s">
        <v>212</v>
      </c>
      <c r="E55" s="3">
        <v>-19.36</v>
      </c>
      <c r="F55" s="3">
        <v>9.58</v>
      </c>
      <c r="G55" s="3" t="s">
        <v>519</v>
      </c>
      <c r="H55" s="3">
        <v>1.3672727272727272</v>
      </c>
      <c r="I55" s="3">
        <v>0.47</v>
      </c>
      <c r="J55" s="3">
        <v>3.0148363636363635</v>
      </c>
      <c r="K55" s="3" t="s">
        <v>337</v>
      </c>
    </row>
    <row r="56" spans="1:11" x14ac:dyDescent="0.3">
      <c r="A56" s="3" t="s">
        <v>366</v>
      </c>
      <c r="B56" s="3" t="s">
        <v>368</v>
      </c>
      <c r="C56" s="3" t="s">
        <v>479</v>
      </c>
      <c r="D56" s="3" t="s">
        <v>212</v>
      </c>
      <c r="E56" s="3">
        <v>-20.56</v>
      </c>
      <c r="F56" s="3">
        <v>6.25</v>
      </c>
      <c r="G56" s="3" t="s">
        <v>519</v>
      </c>
      <c r="H56" s="3">
        <v>1.3672727272727272</v>
      </c>
      <c r="I56" s="3">
        <v>0.47</v>
      </c>
      <c r="J56" s="3">
        <v>3.0148363636363635</v>
      </c>
      <c r="K56" s="3" t="s">
        <v>337</v>
      </c>
    </row>
    <row r="57" spans="1:11" x14ac:dyDescent="0.3">
      <c r="A57" s="3" t="s">
        <v>456</v>
      </c>
      <c r="B57" s="3" t="s">
        <v>457</v>
      </c>
      <c r="C57" s="3" t="s">
        <v>315</v>
      </c>
      <c r="D57" s="3" t="s">
        <v>212</v>
      </c>
      <c r="E57" s="3">
        <v>-17.079999999999998</v>
      </c>
      <c r="F57" s="3">
        <v>5.05</v>
      </c>
      <c r="G57" s="3" t="s">
        <v>557</v>
      </c>
      <c r="H57" s="3">
        <v>4.8472727272727276</v>
      </c>
      <c r="I57" s="3">
        <v>1.66625</v>
      </c>
      <c r="J57" s="3">
        <v>10.688236363636365</v>
      </c>
      <c r="K57" s="3" t="s">
        <v>337</v>
      </c>
    </row>
    <row r="58" spans="1:11" x14ac:dyDescent="0.3">
      <c r="A58" s="3" t="s">
        <v>448</v>
      </c>
      <c r="B58" s="3" t="s">
        <v>449</v>
      </c>
      <c r="C58" s="3" t="s">
        <v>503</v>
      </c>
      <c r="D58" s="3" t="s">
        <v>212</v>
      </c>
      <c r="E58" s="3">
        <v>-21.49</v>
      </c>
      <c r="F58" s="3">
        <v>6.23</v>
      </c>
      <c r="G58" s="3" t="s">
        <v>554</v>
      </c>
      <c r="H58" s="3">
        <v>4.7115384615384617</v>
      </c>
      <c r="I58" s="3">
        <v>2.0416666666666665</v>
      </c>
      <c r="J58" s="3">
        <v>10.388942307692309</v>
      </c>
      <c r="K58" s="3" t="s">
        <v>337</v>
      </c>
    </row>
    <row r="59" spans="1:11" x14ac:dyDescent="0.3">
      <c r="A59" s="3" t="s">
        <v>370</v>
      </c>
      <c r="B59" s="3" t="s">
        <v>371</v>
      </c>
      <c r="C59" s="3" t="s">
        <v>482</v>
      </c>
      <c r="D59" s="3" t="s">
        <v>212</v>
      </c>
      <c r="E59" s="3">
        <v>-21.41</v>
      </c>
      <c r="F59" s="3">
        <v>3.41</v>
      </c>
      <c r="G59" s="3" t="s">
        <v>519</v>
      </c>
      <c r="H59" s="3">
        <v>1.3672727272727272</v>
      </c>
      <c r="I59" s="3">
        <v>0.47</v>
      </c>
      <c r="J59" s="3">
        <v>3.0148363636363635</v>
      </c>
      <c r="K59" s="3" t="s">
        <v>337</v>
      </c>
    </row>
    <row r="60" spans="1:11" x14ac:dyDescent="0.3">
      <c r="A60" s="3" t="s">
        <v>352</v>
      </c>
      <c r="B60" s="3" t="s">
        <v>353</v>
      </c>
      <c r="C60" s="3" t="s">
        <v>471</v>
      </c>
      <c r="D60" s="3" t="s">
        <v>212</v>
      </c>
      <c r="E60" s="3">
        <v>-18.059999999999999</v>
      </c>
      <c r="F60" s="3">
        <v>9.8800000000000008</v>
      </c>
      <c r="G60" s="3" t="s">
        <v>516</v>
      </c>
      <c r="H60" s="3">
        <v>2.931111111111111</v>
      </c>
      <c r="I60" s="3">
        <v>0.54958333333333331</v>
      </c>
      <c r="J60" s="3">
        <v>6.4630999999999998</v>
      </c>
      <c r="K60" s="3" t="s">
        <v>337</v>
      </c>
    </row>
    <row r="61" spans="1:11" x14ac:dyDescent="0.3">
      <c r="A61" s="3" t="s">
        <v>366</v>
      </c>
      <c r="B61" s="3" t="s">
        <v>369</v>
      </c>
      <c r="C61" s="3" t="s">
        <v>480</v>
      </c>
      <c r="D61" s="3" t="s">
        <v>212</v>
      </c>
      <c r="E61" s="3">
        <v>-19.190000000000001</v>
      </c>
      <c r="F61" s="3">
        <v>6.95</v>
      </c>
      <c r="G61" s="3" t="s">
        <v>519</v>
      </c>
      <c r="H61" s="3">
        <v>1.3672727272727272</v>
      </c>
      <c r="I61" s="3">
        <v>0.47</v>
      </c>
      <c r="J61" s="3">
        <v>3.0148363636363635</v>
      </c>
      <c r="K61" s="3" t="s">
        <v>337</v>
      </c>
    </row>
    <row r="62" spans="1:11" x14ac:dyDescent="0.3">
      <c r="A62" s="3" t="s">
        <v>460</v>
      </c>
      <c r="B62" s="3" t="s">
        <v>461</v>
      </c>
      <c r="C62" s="3" t="s">
        <v>506</v>
      </c>
      <c r="D62" s="3" t="s">
        <v>212</v>
      </c>
      <c r="E62" s="3">
        <v>-17.940000000000001</v>
      </c>
      <c r="F62" s="3">
        <v>4.0599999999999996</v>
      </c>
      <c r="G62" s="3" t="s">
        <v>558</v>
      </c>
      <c r="H62" s="3">
        <v>2.1688888888888886</v>
      </c>
      <c r="I62" s="3">
        <v>0.40666666666666668</v>
      </c>
      <c r="J62" s="3">
        <v>4.7824</v>
      </c>
      <c r="K62" s="3" t="s">
        <v>337</v>
      </c>
    </row>
    <row r="63" spans="1:11" x14ac:dyDescent="0.3">
      <c r="A63" s="3" t="s">
        <v>356</v>
      </c>
      <c r="B63" s="3" t="s">
        <v>357</v>
      </c>
      <c r="C63" s="3" t="s">
        <v>474</v>
      </c>
      <c r="D63" s="3" t="s">
        <v>212</v>
      </c>
      <c r="E63" s="3">
        <v>-17.420000000000002</v>
      </c>
      <c r="F63" s="3">
        <v>7.2</v>
      </c>
      <c r="G63" s="3" t="s">
        <v>516</v>
      </c>
      <c r="H63" s="3">
        <v>2.931111111111111</v>
      </c>
      <c r="I63" s="3">
        <v>0.54958333333333331</v>
      </c>
      <c r="J63" s="3">
        <v>6.4630999999999998</v>
      </c>
      <c r="K63" s="3" t="s">
        <v>337</v>
      </c>
    </row>
    <row r="64" spans="1:11" x14ac:dyDescent="0.3">
      <c r="A64" s="3" t="s">
        <v>356</v>
      </c>
      <c r="B64" s="3" t="s">
        <v>358</v>
      </c>
      <c r="C64" s="3" t="s">
        <v>475</v>
      </c>
      <c r="D64" s="3" t="s">
        <v>212</v>
      </c>
      <c r="E64" s="3">
        <v>-16.18</v>
      </c>
      <c r="F64" s="3">
        <v>5.03</v>
      </c>
      <c r="G64" s="3" t="s">
        <v>516</v>
      </c>
      <c r="H64" s="3">
        <v>2.931111111111111</v>
      </c>
      <c r="I64" s="3">
        <v>0.54958333333333331</v>
      </c>
      <c r="J64" s="3">
        <v>6.4630999999999998</v>
      </c>
      <c r="K64" s="3" t="s">
        <v>337</v>
      </c>
    </row>
    <row r="65" spans="1:11" x14ac:dyDescent="0.3">
      <c r="A65" s="3" t="s">
        <v>370</v>
      </c>
      <c r="B65" s="3" t="s">
        <v>372</v>
      </c>
      <c r="C65" s="3" t="s">
        <v>483</v>
      </c>
      <c r="D65" s="3" t="s">
        <v>212</v>
      </c>
      <c r="E65" s="3">
        <v>-19.440000000000001</v>
      </c>
      <c r="F65" s="3">
        <v>3.32</v>
      </c>
      <c r="G65" s="3" t="s">
        <v>519</v>
      </c>
      <c r="H65" s="3">
        <v>1.3672727272727272</v>
      </c>
      <c r="I65" s="3">
        <v>0.47</v>
      </c>
      <c r="J65" s="3">
        <v>3.0148363636363635</v>
      </c>
      <c r="K65" s="3" t="s">
        <v>337</v>
      </c>
    </row>
    <row r="66" spans="1:11" x14ac:dyDescent="0.3">
      <c r="A66" s="3" t="s">
        <v>356</v>
      </c>
      <c r="B66" s="3" t="s">
        <v>359</v>
      </c>
      <c r="C66" s="3" t="s">
        <v>476</v>
      </c>
      <c r="D66" s="3" t="s">
        <v>212</v>
      </c>
      <c r="E66" s="3">
        <v>-17.100000000000001</v>
      </c>
      <c r="F66" s="3">
        <v>5.91</v>
      </c>
      <c r="G66" s="3" t="s">
        <v>516</v>
      </c>
      <c r="H66" s="3">
        <v>2.931111111111111</v>
      </c>
      <c r="I66" s="3">
        <v>0.54958333333333331</v>
      </c>
      <c r="J66" s="3">
        <v>6.4630999999999998</v>
      </c>
      <c r="K66" s="3" t="s">
        <v>337</v>
      </c>
    </row>
    <row r="67" spans="1:11" x14ac:dyDescent="0.3">
      <c r="A67" s="3" t="s">
        <v>352</v>
      </c>
      <c r="B67" s="3" t="s">
        <v>354</v>
      </c>
      <c r="C67" s="3" t="s">
        <v>472</v>
      </c>
      <c r="D67" s="3" t="s">
        <v>212</v>
      </c>
      <c r="E67" s="3">
        <v>-18.489999999999998</v>
      </c>
      <c r="F67" s="3">
        <v>9.2799999999999994</v>
      </c>
      <c r="G67" s="3" t="s">
        <v>516</v>
      </c>
      <c r="H67" s="3">
        <v>2.931111111111111</v>
      </c>
      <c r="I67" s="3">
        <v>0.54958333333333331</v>
      </c>
      <c r="J67" s="3">
        <v>6.4630999999999998</v>
      </c>
      <c r="K67" s="3" t="s">
        <v>337</v>
      </c>
    </row>
    <row r="68" spans="1:11" x14ac:dyDescent="0.3">
      <c r="A68" s="3" t="s">
        <v>352</v>
      </c>
      <c r="B68" s="3" t="s">
        <v>355</v>
      </c>
      <c r="C68" s="3" t="s">
        <v>473</v>
      </c>
      <c r="D68" s="3" t="s">
        <v>212</v>
      </c>
      <c r="E68" s="3">
        <v>-18.760000000000002</v>
      </c>
      <c r="F68" s="3">
        <v>6.91</v>
      </c>
      <c r="G68" s="3" t="s">
        <v>516</v>
      </c>
      <c r="H68" s="3">
        <v>2.931111111111111</v>
      </c>
      <c r="I68" s="3">
        <v>0.54958333333333331</v>
      </c>
      <c r="J68" s="3">
        <v>6.4630999999999998</v>
      </c>
      <c r="K68" s="3" t="s">
        <v>337</v>
      </c>
    </row>
    <row r="69" spans="1:11" x14ac:dyDescent="0.3">
      <c r="A69" s="3" t="s">
        <v>366</v>
      </c>
      <c r="B69" s="3" t="s">
        <v>353</v>
      </c>
      <c r="C69" s="3" t="s">
        <v>481</v>
      </c>
      <c r="D69" s="3" t="s">
        <v>212</v>
      </c>
      <c r="E69" s="3">
        <v>-19.16</v>
      </c>
      <c r="F69" s="3">
        <v>7.86</v>
      </c>
      <c r="G69" s="3" t="s">
        <v>519</v>
      </c>
      <c r="H69" s="3">
        <v>1.3672727272727272</v>
      </c>
      <c r="I69" s="3">
        <v>0.47</v>
      </c>
      <c r="J69" s="3">
        <v>3.0148363636363635</v>
      </c>
      <c r="K69" s="3" t="s">
        <v>337</v>
      </c>
    </row>
    <row r="70" spans="1:11" x14ac:dyDescent="0.3">
      <c r="A70" s="3" t="s">
        <v>370</v>
      </c>
      <c r="B70" s="3" t="s">
        <v>373</v>
      </c>
      <c r="C70" s="3" t="s">
        <v>484</v>
      </c>
      <c r="D70" s="3" t="s">
        <v>212</v>
      </c>
      <c r="E70" s="3">
        <v>-18.600000000000001</v>
      </c>
      <c r="F70" s="3">
        <v>4.6500000000000004</v>
      </c>
      <c r="G70" s="3" t="s">
        <v>519</v>
      </c>
      <c r="H70" s="3">
        <v>1.3672727272727272</v>
      </c>
      <c r="I70" s="3">
        <v>0.47</v>
      </c>
      <c r="J70" s="3">
        <v>3.0148363636363635</v>
      </c>
      <c r="K70" s="3" t="s">
        <v>337</v>
      </c>
    </row>
    <row r="71" spans="1:11" x14ac:dyDescent="0.3">
      <c r="A71" s="3" t="s">
        <v>370</v>
      </c>
      <c r="B71" s="3" t="s">
        <v>374</v>
      </c>
      <c r="C71" s="3" t="s">
        <v>485</v>
      </c>
      <c r="D71" s="3" t="s">
        <v>212</v>
      </c>
      <c r="E71" s="3">
        <v>-17.02</v>
      </c>
      <c r="F71" s="3">
        <v>4.66</v>
      </c>
      <c r="G71" s="3" t="s">
        <v>519</v>
      </c>
      <c r="H71" s="3">
        <v>1.3672727272727272</v>
      </c>
      <c r="I71" s="3">
        <v>0.47</v>
      </c>
      <c r="J71" s="3">
        <v>3.0148363636363635</v>
      </c>
      <c r="K71" s="3" t="s">
        <v>337</v>
      </c>
    </row>
    <row r="72" spans="1:11" x14ac:dyDescent="0.3">
      <c r="A72" s="3" t="s">
        <v>460</v>
      </c>
      <c r="B72" s="3" t="s">
        <v>462</v>
      </c>
      <c r="C72" s="3" t="s">
        <v>507</v>
      </c>
      <c r="D72" s="3" t="s">
        <v>212</v>
      </c>
      <c r="E72" s="3">
        <v>-18.149999999999999</v>
      </c>
      <c r="F72" s="3">
        <v>4.49</v>
      </c>
      <c r="G72" s="3" t="s">
        <v>558</v>
      </c>
      <c r="H72" s="3">
        <v>2.1688888888888886</v>
      </c>
      <c r="I72" s="3">
        <v>0.40666666666666668</v>
      </c>
      <c r="J72" s="3">
        <v>4.7824</v>
      </c>
      <c r="K72" s="3" t="s">
        <v>337</v>
      </c>
    </row>
    <row r="73" spans="1:11" x14ac:dyDescent="0.3">
      <c r="A73" s="3" t="s">
        <v>437</v>
      </c>
      <c r="B73" s="3" t="s">
        <v>438</v>
      </c>
      <c r="C73" s="3" t="s">
        <v>499</v>
      </c>
      <c r="D73" s="3" t="s">
        <v>212</v>
      </c>
      <c r="E73" s="3">
        <v>-18.34</v>
      </c>
      <c r="F73" s="3">
        <v>6.3</v>
      </c>
      <c r="G73" s="3" t="s">
        <v>550</v>
      </c>
      <c r="H73" s="3">
        <v>2.178205128205128</v>
      </c>
      <c r="I73" s="3">
        <v>0.35395833333333332</v>
      </c>
      <c r="J73" s="3">
        <v>4.802942307692307</v>
      </c>
      <c r="K73" s="3" t="s">
        <v>337</v>
      </c>
    </row>
    <row r="74" spans="1:11" x14ac:dyDescent="0.3">
      <c r="A74" s="3" t="s">
        <v>431</v>
      </c>
      <c r="B74" s="3" t="s">
        <v>432</v>
      </c>
      <c r="C74" s="3" t="s">
        <v>495</v>
      </c>
      <c r="D74" s="3" t="s">
        <v>212</v>
      </c>
      <c r="E74" s="3">
        <v>-21.36</v>
      </c>
      <c r="F74" s="3">
        <v>3.65</v>
      </c>
      <c r="G74" s="3" t="s">
        <v>547</v>
      </c>
      <c r="H74" s="3">
        <v>4.7555555555555555</v>
      </c>
      <c r="I74" s="3">
        <v>0.89166666666666661</v>
      </c>
      <c r="J74" s="3">
        <v>10.486000000000001</v>
      </c>
      <c r="K74" s="3" t="s">
        <v>337</v>
      </c>
    </row>
    <row r="75" spans="1:11" x14ac:dyDescent="0.3">
      <c r="A75" s="3" t="s">
        <v>439</v>
      </c>
      <c r="B75" s="3" t="s">
        <v>440</v>
      </c>
      <c r="C75" s="3" t="s">
        <v>500</v>
      </c>
      <c r="D75" s="3" t="s">
        <v>212</v>
      </c>
      <c r="E75" s="3">
        <v>-17.38</v>
      </c>
      <c r="F75" s="3">
        <v>4.28</v>
      </c>
      <c r="G75" s="3" t="s">
        <v>550</v>
      </c>
      <c r="H75" s="3">
        <v>2.178205128205128</v>
      </c>
      <c r="I75" s="3">
        <v>0.35395833333333332</v>
      </c>
      <c r="J75" s="3">
        <v>4.802942307692307</v>
      </c>
      <c r="K75" s="3" t="s">
        <v>337</v>
      </c>
    </row>
    <row r="76" spans="1:11" x14ac:dyDescent="0.3">
      <c r="A76" s="3" t="s">
        <v>431</v>
      </c>
      <c r="B76" s="3" t="s">
        <v>433</v>
      </c>
      <c r="C76" s="3" t="s">
        <v>496</v>
      </c>
      <c r="D76" s="3" t="s">
        <v>212</v>
      </c>
      <c r="E76" s="3">
        <v>-21.45</v>
      </c>
      <c r="F76" s="3">
        <v>3.94</v>
      </c>
      <c r="G76" s="3" t="s">
        <v>547</v>
      </c>
      <c r="H76" s="3">
        <v>4.7555555555555555</v>
      </c>
      <c r="I76" s="3">
        <v>0.89166666666666661</v>
      </c>
      <c r="J76" s="3">
        <v>10.486000000000001</v>
      </c>
      <c r="K76" s="3" t="s">
        <v>562</v>
      </c>
    </row>
    <row r="77" spans="1:11" x14ac:dyDescent="0.3">
      <c r="A77" s="3" t="s">
        <v>370</v>
      </c>
      <c r="B77" s="3" t="s">
        <v>375</v>
      </c>
      <c r="C77" s="3" t="s">
        <v>292</v>
      </c>
      <c r="D77" s="3" t="s">
        <v>212</v>
      </c>
      <c r="E77" s="3">
        <v>-21.4</v>
      </c>
      <c r="F77" s="3">
        <v>3.66</v>
      </c>
      <c r="G77" s="3" t="s">
        <v>519</v>
      </c>
      <c r="H77" s="3">
        <v>1.3672727272727272</v>
      </c>
      <c r="I77" s="3">
        <v>0.47</v>
      </c>
      <c r="J77" s="3">
        <v>3.0148363636363635</v>
      </c>
      <c r="K77" s="3" t="s">
        <v>337</v>
      </c>
    </row>
    <row r="78" spans="1:11" x14ac:dyDescent="0.3">
      <c r="A78" s="3" t="s">
        <v>376</v>
      </c>
      <c r="B78" s="3" t="s">
        <v>377</v>
      </c>
      <c r="C78" s="3" t="s">
        <v>241</v>
      </c>
      <c r="D78" s="3" t="s">
        <v>212</v>
      </c>
      <c r="E78" s="3">
        <v>-17.920000000000002</v>
      </c>
      <c r="F78" s="3">
        <v>4.01</v>
      </c>
      <c r="G78" s="3" t="s">
        <v>520</v>
      </c>
      <c r="H78" s="3">
        <v>5.2654545454545456</v>
      </c>
      <c r="I78" s="3">
        <v>1.8099999999999998</v>
      </c>
      <c r="J78" s="3">
        <v>11.610327272727273</v>
      </c>
      <c r="K78" s="3" t="s">
        <v>337</v>
      </c>
    </row>
  </sheetData>
  <sortState xmlns:xlrd2="http://schemas.microsoft.com/office/spreadsheetml/2017/richdata2" ref="A2:K78">
    <sortCondition ref="C2:C7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980C-5EB7-F441-992C-CF92C9553CE9}">
  <dimension ref="A1:AM53"/>
  <sheetViews>
    <sheetView topLeftCell="AU17" zoomScale="183" workbookViewId="0">
      <selection activeCell="AR2" sqref="AR2"/>
    </sheetView>
  </sheetViews>
  <sheetFormatPr defaultColWidth="11.5546875" defaultRowHeight="14.4" x14ac:dyDescent="0.3"/>
  <cols>
    <col min="1" max="1" width="18" style="3" customWidth="1"/>
    <col min="2" max="8" width="10.77734375" style="3"/>
    <col min="9" max="9" width="11.44140625" style="3" customWidth="1"/>
    <col min="10" max="10" width="53.77734375" style="3" customWidth="1"/>
    <col min="11" max="11" width="3" style="3" customWidth="1"/>
    <col min="12" max="13" width="11.44140625" style="3" customWidth="1"/>
    <col min="14" max="15" width="12" style="3" customWidth="1"/>
    <col min="16" max="19" width="14.33203125" style="3" customWidth="1"/>
    <col min="20" max="21" width="13.77734375" style="3" customWidth="1"/>
    <col min="22" max="23" width="16.6640625" style="3" customWidth="1"/>
    <col min="24" max="27" width="15.109375" style="3" customWidth="1"/>
    <col min="28" max="29" width="10.77734375" style="3"/>
    <col min="30" max="37" width="17.109375" style="3" customWidth="1"/>
    <col min="38" max="39" width="10.77734375" style="3"/>
  </cols>
  <sheetData>
    <row r="1" spans="1:39" x14ac:dyDescent="0.3">
      <c r="L1" s="69" t="s">
        <v>630</v>
      </c>
      <c r="M1" s="69"/>
      <c r="N1" s="69" t="s">
        <v>631</v>
      </c>
      <c r="O1" s="69"/>
      <c r="P1" s="69" t="s">
        <v>690</v>
      </c>
      <c r="Q1" s="69"/>
      <c r="R1" s="69" t="s">
        <v>691</v>
      </c>
      <c r="S1" s="69"/>
      <c r="T1" s="69" t="s">
        <v>705</v>
      </c>
      <c r="U1" s="69"/>
      <c r="V1" s="69" t="s">
        <v>706</v>
      </c>
      <c r="W1" s="69"/>
      <c r="X1" s="69" t="s">
        <v>707</v>
      </c>
      <c r="Y1" s="69"/>
      <c r="Z1" s="69" t="s">
        <v>708</v>
      </c>
      <c r="AA1" s="69"/>
      <c r="AD1" s="69" t="s">
        <v>630</v>
      </c>
      <c r="AE1" s="69"/>
      <c r="AF1" s="69" t="s">
        <v>706</v>
      </c>
      <c r="AG1" s="69"/>
      <c r="AH1" s="69" t="s">
        <v>707</v>
      </c>
      <c r="AI1" s="69"/>
      <c r="AJ1" s="69" t="s">
        <v>708</v>
      </c>
      <c r="AK1" s="69"/>
    </row>
    <row r="2" spans="1:39" s="1" customFormat="1" ht="31.95" customHeight="1" x14ac:dyDescent="0.3">
      <c r="A2" s="26" t="str">
        <f>'Raw Cat Data'!A1</f>
        <v xml:space="preserve">Name </v>
      </c>
      <c r="B2" s="26" t="str">
        <f>'Raw Cat Data'!B1</f>
        <v>Identifier</v>
      </c>
      <c r="C2" s="26" t="str">
        <f>'Raw Cat Data'!C1</f>
        <v xml:space="preserve">Region </v>
      </c>
      <c r="D2" s="26" t="str">
        <f>'Raw Cat Data'!D1</f>
        <v>Age</v>
      </c>
      <c r="E2" s="26" t="str">
        <f>'Raw Cat Data'!E1</f>
        <v>Sex</v>
      </c>
      <c r="F2" s="26" t="str">
        <f>'Raw Cat Data'!F1</f>
        <v>HR Size (ha)</v>
      </c>
      <c r="G2" s="26" t="str">
        <f>'Raw Cat Data'!G1</f>
        <v>d13C</v>
      </c>
      <c r="H2" s="26" t="str">
        <f>'Raw Cat Data'!H1</f>
        <v>d15N</v>
      </c>
      <c r="I2" s="26" t="str">
        <f>'Raw Cat Data'!I1</f>
        <v>Associated Dry Food</v>
      </c>
      <c r="J2" s="26" t="str">
        <f>'Raw Cat Data'!J1</f>
        <v>Associated Wet Food</v>
      </c>
      <c r="K2" s="4"/>
      <c r="L2" s="26" t="s">
        <v>628</v>
      </c>
      <c r="M2" s="26" t="s">
        <v>629</v>
      </c>
      <c r="N2" s="26" t="s">
        <v>628</v>
      </c>
      <c r="O2" s="26" t="s">
        <v>629</v>
      </c>
      <c r="P2" s="26" t="s">
        <v>628</v>
      </c>
      <c r="Q2" s="26" t="s">
        <v>629</v>
      </c>
      <c r="R2" s="26" t="s">
        <v>628</v>
      </c>
      <c r="S2" s="26" t="s">
        <v>629</v>
      </c>
      <c r="T2" s="26" t="s">
        <v>5</v>
      </c>
      <c r="U2" s="26" t="s">
        <v>6</v>
      </c>
      <c r="V2" s="26" t="s">
        <v>628</v>
      </c>
      <c r="W2" s="26" t="s">
        <v>629</v>
      </c>
      <c r="X2" s="26" t="s">
        <v>628</v>
      </c>
      <c r="Y2" s="26" t="s">
        <v>629</v>
      </c>
      <c r="Z2" s="26" t="s">
        <v>628</v>
      </c>
      <c r="AA2" s="26" t="s">
        <v>629</v>
      </c>
      <c r="AB2" s="4"/>
      <c r="AC2" s="32" t="s">
        <v>632</v>
      </c>
      <c r="AD2" s="34" t="s">
        <v>5</v>
      </c>
      <c r="AE2" s="34" t="s">
        <v>6</v>
      </c>
      <c r="AF2" s="34" t="s">
        <v>5</v>
      </c>
      <c r="AG2" s="34" t="s">
        <v>6</v>
      </c>
      <c r="AH2" s="34" t="s">
        <v>5</v>
      </c>
      <c r="AI2" s="34" t="s">
        <v>6</v>
      </c>
      <c r="AJ2" s="34" t="s">
        <v>5</v>
      </c>
      <c r="AK2" s="34" t="s">
        <v>6</v>
      </c>
      <c r="AL2" s="4"/>
      <c r="AM2" s="4"/>
    </row>
    <row r="3" spans="1:39" x14ac:dyDescent="0.3">
      <c r="A3" s="3" t="s">
        <v>117</v>
      </c>
      <c r="B3" s="3" t="s">
        <v>11</v>
      </c>
      <c r="C3" s="3" t="s">
        <v>212</v>
      </c>
      <c r="D3" s="3">
        <v>8</v>
      </c>
      <c r="E3" s="3" t="s">
        <v>213</v>
      </c>
      <c r="F3" s="3">
        <v>3.3</v>
      </c>
      <c r="G3" s="3">
        <v>-16.690000000000001</v>
      </c>
      <c r="H3" s="3">
        <v>7.26</v>
      </c>
      <c r="I3" s="3" t="s">
        <v>224</v>
      </c>
      <c r="J3" s="3" t="s">
        <v>225</v>
      </c>
      <c r="L3" s="27">
        <f>AVERAGE(G3:G53)</f>
        <v>-16.961568627450976</v>
      </c>
      <c r="M3" s="27">
        <f>AVERAGE(H3:H53)</f>
        <v>6.7174509803921554</v>
      </c>
      <c r="N3" s="27">
        <f>AVERAGE('Raw Prey Data'!H3:H55)</f>
        <v>-21.869787234042555</v>
      </c>
      <c r="O3" s="27">
        <f>AVERAGE('Raw Prey Data'!I3:I55)</f>
        <v>5.482127659574469</v>
      </c>
      <c r="P3" s="27">
        <f>'wet vs dry'!E129</f>
        <v>-19.250612244897962</v>
      </c>
      <c r="Q3" s="27">
        <f>'wet vs dry'!F129</f>
        <v>4.1651020408163264</v>
      </c>
      <c r="R3" s="27">
        <f>'wet vs dry'!E137</f>
        <v>-18.886785714285711</v>
      </c>
      <c r="S3" s="27">
        <f>'wet vs dry'!F137</f>
        <v>5.8982142857142872</v>
      </c>
      <c r="T3" s="3">
        <v>2.6</v>
      </c>
      <c r="U3" s="3">
        <v>1.9</v>
      </c>
      <c r="V3" s="27">
        <f>N3+$T$3</f>
        <v>-19.269787234042553</v>
      </c>
      <c r="W3" s="27">
        <f>O3+$U$3</f>
        <v>7.3821276595744685</v>
      </c>
      <c r="X3" s="27">
        <f>P3+$T$3</f>
        <v>-16.65061224489796</v>
      </c>
      <c r="Y3" s="27">
        <f>Q3+$U$3</f>
        <v>6.0651020408163259</v>
      </c>
      <c r="Z3" s="27">
        <f>R3+$T$3</f>
        <v>-16.28678571428571</v>
      </c>
      <c r="AA3" s="27">
        <f>S3+$U$3</f>
        <v>7.7982142857142875</v>
      </c>
      <c r="AC3" s="33" t="s">
        <v>633</v>
      </c>
      <c r="AD3" s="27">
        <f>L3</f>
        <v>-16.961568627450976</v>
      </c>
      <c r="AE3" s="27">
        <f>M3</f>
        <v>6.7174509803921554</v>
      </c>
      <c r="AF3" s="27">
        <f>V3</f>
        <v>-19.269787234042553</v>
      </c>
      <c r="AG3" s="27">
        <f t="shared" ref="AG3:AK3" si="0">W3</f>
        <v>7.3821276595744685</v>
      </c>
      <c r="AH3" s="27">
        <f t="shared" si="0"/>
        <v>-16.65061224489796</v>
      </c>
      <c r="AI3" s="27">
        <f t="shared" si="0"/>
        <v>6.0651020408163259</v>
      </c>
      <c r="AJ3" s="27">
        <f t="shared" si="0"/>
        <v>-16.28678571428571</v>
      </c>
      <c r="AK3" s="27">
        <f t="shared" si="0"/>
        <v>7.7982142857142875</v>
      </c>
    </row>
    <row r="4" spans="1:39" x14ac:dyDescent="0.3">
      <c r="A4" s="3" t="s">
        <v>119</v>
      </c>
      <c r="B4" s="3" t="s">
        <v>13</v>
      </c>
      <c r="C4" s="3" t="s">
        <v>212</v>
      </c>
      <c r="D4" s="3">
        <v>14</v>
      </c>
      <c r="E4" s="3" t="s">
        <v>215</v>
      </c>
      <c r="F4" s="3" t="s">
        <v>217</v>
      </c>
      <c r="G4" s="3">
        <v>-15.58</v>
      </c>
      <c r="H4" s="3">
        <v>7.08</v>
      </c>
      <c r="I4" s="3" t="s">
        <v>228</v>
      </c>
      <c r="J4" s="3" t="s">
        <v>227</v>
      </c>
      <c r="L4" s="27">
        <f>STDEV(G3:G53)</f>
        <v>1.5186670109658928</v>
      </c>
      <c r="M4" s="27">
        <f>STDEV(H3:H53)</f>
        <v>0.79699646959634651</v>
      </c>
      <c r="N4" s="27">
        <f>_xlfn.STDEV.S('Raw Prey Data'!H3:H55)</f>
        <v>2.0752888634573279</v>
      </c>
      <c r="O4" s="27">
        <f>_xlfn.STDEV.S('Raw Prey Data'!I3:I55)</f>
        <v>1.7243057029604074</v>
      </c>
      <c r="P4" s="27">
        <f>'wet vs dry'!E130</f>
        <v>2.3178891332446496</v>
      </c>
      <c r="Q4" s="27">
        <f>'wet vs dry'!F130</f>
        <v>1.3148465094973687</v>
      </c>
      <c r="R4" s="27">
        <f>'wet vs dry'!E138</f>
        <v>1.584763222345682</v>
      </c>
      <c r="S4" s="27">
        <f>'wet vs dry'!F138</f>
        <v>2.9500295711906803</v>
      </c>
      <c r="V4" s="27">
        <f>N4</f>
        <v>2.0752888634573279</v>
      </c>
      <c r="W4" s="27">
        <f t="shared" ref="W4:AA4" si="1">O4</f>
        <v>1.7243057029604074</v>
      </c>
      <c r="X4" s="27">
        <f t="shared" si="1"/>
        <v>2.3178891332446496</v>
      </c>
      <c r="Y4" s="27">
        <f t="shared" si="1"/>
        <v>1.3148465094973687</v>
      </c>
      <c r="Z4" s="27">
        <f t="shared" si="1"/>
        <v>1.584763222345682</v>
      </c>
      <c r="AA4" s="27">
        <f t="shared" si="1"/>
        <v>2.9500295711906803</v>
      </c>
      <c r="AC4" s="33" t="s">
        <v>634</v>
      </c>
      <c r="AD4" s="27">
        <f>L3-L4</f>
        <v>-18.480235638416868</v>
      </c>
      <c r="AE4" s="27">
        <f>M3-M4</f>
        <v>5.9204545107958086</v>
      </c>
      <c r="AF4" s="27">
        <f>V3-V4</f>
        <v>-21.345076097499881</v>
      </c>
      <c r="AG4" s="27">
        <f t="shared" ref="AG4:AK4" si="2">W3-W4</f>
        <v>5.6578219566140611</v>
      </c>
      <c r="AH4" s="27">
        <f t="shared" si="2"/>
        <v>-18.968501378142609</v>
      </c>
      <c r="AI4" s="27">
        <f t="shared" si="2"/>
        <v>4.7502555313189569</v>
      </c>
      <c r="AJ4" s="27">
        <f t="shared" si="2"/>
        <v>-17.871548936631392</v>
      </c>
      <c r="AK4" s="27">
        <f t="shared" si="2"/>
        <v>4.8481847145236072</v>
      </c>
    </row>
    <row r="5" spans="1:39" x14ac:dyDescent="0.3">
      <c r="A5" s="3" t="s">
        <v>121</v>
      </c>
      <c r="B5" s="3" t="s">
        <v>15</v>
      </c>
      <c r="C5" s="3" t="s">
        <v>212</v>
      </c>
      <c r="D5" s="3" t="s">
        <v>217</v>
      </c>
      <c r="E5" s="3" t="s">
        <v>215</v>
      </c>
      <c r="F5" s="3" t="s">
        <v>217</v>
      </c>
      <c r="G5" s="3">
        <v>-19.07</v>
      </c>
      <c r="H5" s="3">
        <v>6.05</v>
      </c>
      <c r="I5" s="3" t="s">
        <v>230</v>
      </c>
      <c r="J5" s="3" t="s">
        <v>231</v>
      </c>
      <c r="AC5" s="33" t="s">
        <v>635</v>
      </c>
      <c r="AD5" s="27">
        <f>L3+L4</f>
        <v>-15.442901616485084</v>
      </c>
      <c r="AE5" s="27">
        <f>M3+M4</f>
        <v>7.5144474499885021</v>
      </c>
      <c r="AF5" s="27">
        <f>V3+V4</f>
        <v>-17.194498370585226</v>
      </c>
      <c r="AG5" s="27">
        <f t="shared" ref="AG5:AK5" si="3">W3+W4</f>
        <v>9.1064333625348759</v>
      </c>
      <c r="AH5" s="27">
        <f t="shared" si="3"/>
        <v>-14.33272311165331</v>
      </c>
      <c r="AI5" s="27">
        <f t="shared" si="3"/>
        <v>7.3799485503136948</v>
      </c>
      <c r="AJ5" s="27">
        <f t="shared" si="3"/>
        <v>-14.702022491940028</v>
      </c>
      <c r="AK5" s="27">
        <f t="shared" si="3"/>
        <v>10.748243856904967</v>
      </c>
    </row>
    <row r="6" spans="1:39" x14ac:dyDescent="0.3">
      <c r="A6" s="3" t="s">
        <v>122</v>
      </c>
      <c r="B6" s="3" t="s">
        <v>16</v>
      </c>
      <c r="C6" s="3" t="s">
        <v>212</v>
      </c>
      <c r="D6" s="3">
        <v>13</v>
      </c>
      <c r="E6" s="3" t="s">
        <v>215</v>
      </c>
      <c r="F6" s="3">
        <v>1.2</v>
      </c>
      <c r="G6" s="3">
        <v>-15.15</v>
      </c>
      <c r="H6" s="3">
        <v>7.74</v>
      </c>
      <c r="I6" s="3" t="s">
        <v>232</v>
      </c>
      <c r="J6" s="3" t="s">
        <v>233</v>
      </c>
    </row>
    <row r="7" spans="1:39" x14ac:dyDescent="0.3">
      <c r="A7" s="3" t="s">
        <v>123</v>
      </c>
      <c r="B7" s="3" t="s">
        <v>17</v>
      </c>
      <c r="C7" s="3" t="s">
        <v>212</v>
      </c>
      <c r="D7" s="3">
        <v>18</v>
      </c>
      <c r="E7" s="3" t="s">
        <v>215</v>
      </c>
      <c r="F7" s="3">
        <v>1.4</v>
      </c>
      <c r="G7" s="3">
        <v>-19.850000000000001</v>
      </c>
      <c r="H7" s="3">
        <v>6.19</v>
      </c>
      <c r="I7" s="3" t="s">
        <v>217</v>
      </c>
      <c r="J7" s="3" t="s">
        <v>234</v>
      </c>
      <c r="S7" s="35" t="s">
        <v>639</v>
      </c>
      <c r="T7" s="3">
        <v>2.6</v>
      </c>
      <c r="U7" s="3">
        <v>3.2</v>
      </c>
      <c r="V7" s="27">
        <f>N3+$T$7</f>
        <v>-19.269787234042553</v>
      </c>
      <c r="W7" s="27">
        <f>O3+$U$7</f>
        <v>8.6821276595744692</v>
      </c>
      <c r="X7" s="27">
        <f>P3+$T$7</f>
        <v>-16.65061224489796</v>
      </c>
      <c r="Y7" s="27">
        <f>Q3+$U$7</f>
        <v>7.3651020408163266</v>
      </c>
      <c r="Z7" s="27">
        <f>R3+$T$7</f>
        <v>-16.28678571428571</v>
      </c>
      <c r="AA7" s="27">
        <f>S3+$U$7</f>
        <v>9.0982142857142883</v>
      </c>
    </row>
    <row r="8" spans="1:39" x14ac:dyDescent="0.3">
      <c r="A8" s="3" t="s">
        <v>125</v>
      </c>
      <c r="B8" s="3" t="s">
        <v>19</v>
      </c>
      <c r="C8" s="3" t="s">
        <v>212</v>
      </c>
      <c r="D8" s="3">
        <v>7</v>
      </c>
      <c r="E8" s="3" t="s">
        <v>213</v>
      </c>
      <c r="F8" s="3">
        <v>2.1</v>
      </c>
      <c r="G8" s="3">
        <v>-17.3</v>
      </c>
      <c r="H8" s="3">
        <v>6.68</v>
      </c>
      <c r="I8" s="3" t="s">
        <v>237</v>
      </c>
      <c r="J8" s="3" t="s">
        <v>217</v>
      </c>
      <c r="V8" s="27">
        <f t="shared" ref="V8:AA8" si="4">V4</f>
        <v>2.0752888634573279</v>
      </c>
      <c r="W8" s="27">
        <f t="shared" si="4"/>
        <v>1.7243057029604074</v>
      </c>
      <c r="X8" s="27">
        <f t="shared" si="4"/>
        <v>2.3178891332446496</v>
      </c>
      <c r="Y8" s="27">
        <f t="shared" si="4"/>
        <v>1.3148465094973687</v>
      </c>
      <c r="Z8" s="27">
        <f t="shared" si="4"/>
        <v>1.584763222345682</v>
      </c>
      <c r="AA8" s="27">
        <f t="shared" si="4"/>
        <v>2.9500295711906803</v>
      </c>
      <c r="AC8" s="3" t="s">
        <v>636</v>
      </c>
      <c r="AD8" s="27">
        <f>AD4</f>
        <v>-18.480235638416868</v>
      </c>
      <c r="AE8" s="27">
        <f>AE3</f>
        <v>6.7174509803921554</v>
      </c>
      <c r="AF8" s="27">
        <f>AF4</f>
        <v>-21.345076097499881</v>
      </c>
      <c r="AG8" s="27">
        <f>AG3</f>
        <v>7.3821276595744685</v>
      </c>
      <c r="AH8" s="27">
        <f>AH4</f>
        <v>-18.968501378142609</v>
      </c>
      <c r="AI8" s="27">
        <f>AI3</f>
        <v>6.0651020408163259</v>
      </c>
      <c r="AJ8" s="27">
        <f>AJ4</f>
        <v>-17.871548936631392</v>
      </c>
      <c r="AK8" s="27">
        <f>AK3</f>
        <v>7.7982142857142875</v>
      </c>
    </row>
    <row r="9" spans="1:39" x14ac:dyDescent="0.3">
      <c r="A9" s="3" t="s">
        <v>127</v>
      </c>
      <c r="B9" s="3" t="s">
        <v>22</v>
      </c>
      <c r="C9" s="3" t="s">
        <v>212</v>
      </c>
      <c r="D9" s="3">
        <v>4</v>
      </c>
      <c r="E9" s="3" t="s">
        <v>213</v>
      </c>
      <c r="F9" s="3">
        <v>4.3</v>
      </c>
      <c r="G9" s="3">
        <v>-14.92</v>
      </c>
      <c r="H9" s="3">
        <v>5.95</v>
      </c>
      <c r="I9" s="3" t="s">
        <v>239</v>
      </c>
      <c r="J9" s="3" t="s">
        <v>217</v>
      </c>
      <c r="AC9" s="3" t="s">
        <v>637</v>
      </c>
      <c r="AD9" s="27">
        <f>AD5</f>
        <v>-15.442901616485084</v>
      </c>
      <c r="AE9" s="27">
        <f>AE3</f>
        <v>6.7174509803921554</v>
      </c>
      <c r="AF9" s="27">
        <f>AF5</f>
        <v>-17.194498370585226</v>
      </c>
      <c r="AG9" s="27">
        <f>AG3</f>
        <v>7.3821276595744685</v>
      </c>
      <c r="AH9" s="27">
        <f>AH5</f>
        <v>-14.33272311165331</v>
      </c>
      <c r="AI9" s="27">
        <f>AI3</f>
        <v>6.0651020408163259</v>
      </c>
      <c r="AJ9" s="27">
        <f>AJ5</f>
        <v>-14.702022491940028</v>
      </c>
      <c r="AK9" s="27">
        <f>AK3</f>
        <v>7.7982142857142875</v>
      </c>
    </row>
    <row r="10" spans="1:39" x14ac:dyDescent="0.3">
      <c r="A10" s="3" t="s">
        <v>128</v>
      </c>
      <c r="B10" s="3" t="s">
        <v>23</v>
      </c>
      <c r="C10" s="3" t="s">
        <v>212</v>
      </c>
      <c r="D10" s="3">
        <v>6</v>
      </c>
      <c r="E10" s="3" t="s">
        <v>215</v>
      </c>
      <c r="F10" s="3">
        <v>4.7</v>
      </c>
      <c r="G10" s="3">
        <v>-18.510000000000002</v>
      </c>
      <c r="H10" s="3">
        <v>6.71</v>
      </c>
      <c r="I10" s="3" t="s">
        <v>240</v>
      </c>
      <c r="J10" s="3" t="s">
        <v>217</v>
      </c>
      <c r="AC10" s="3" t="s">
        <v>637</v>
      </c>
      <c r="AD10" s="27">
        <f t="shared" ref="AD10:AK10" si="5">AD3</f>
        <v>-16.961568627450976</v>
      </c>
      <c r="AE10" s="27">
        <f t="shared" si="5"/>
        <v>6.7174509803921554</v>
      </c>
      <c r="AF10" s="27">
        <f t="shared" si="5"/>
        <v>-19.269787234042553</v>
      </c>
      <c r="AG10" s="27">
        <f t="shared" si="5"/>
        <v>7.3821276595744685</v>
      </c>
      <c r="AH10" s="27">
        <f t="shared" si="5"/>
        <v>-16.65061224489796</v>
      </c>
      <c r="AI10" s="27">
        <f t="shared" si="5"/>
        <v>6.0651020408163259</v>
      </c>
      <c r="AJ10" s="27">
        <f t="shared" si="5"/>
        <v>-16.28678571428571</v>
      </c>
      <c r="AK10" s="27">
        <f t="shared" si="5"/>
        <v>7.7982142857142875</v>
      </c>
    </row>
    <row r="11" spans="1:39" x14ac:dyDescent="0.3">
      <c r="A11" s="3" t="s">
        <v>129</v>
      </c>
      <c r="B11" s="3" t="s">
        <v>24</v>
      </c>
      <c r="C11" s="3" t="s">
        <v>212</v>
      </c>
      <c r="D11" s="3">
        <v>7</v>
      </c>
      <c r="E11" s="3" t="s">
        <v>215</v>
      </c>
      <c r="F11" s="3">
        <v>3.5</v>
      </c>
      <c r="G11" s="3">
        <v>-20.11</v>
      </c>
      <c r="H11" s="3">
        <v>6.13</v>
      </c>
      <c r="I11" s="3" t="s">
        <v>217</v>
      </c>
      <c r="J11" s="3" t="s">
        <v>241</v>
      </c>
      <c r="AC11" s="3" t="s">
        <v>637</v>
      </c>
      <c r="AD11" s="27">
        <f>AD3</f>
        <v>-16.961568627450976</v>
      </c>
      <c r="AE11" s="27">
        <f>AE4</f>
        <v>5.9204545107958086</v>
      </c>
      <c r="AF11" s="27">
        <f>AF3</f>
        <v>-19.269787234042553</v>
      </c>
      <c r="AG11" s="27">
        <f>AG4</f>
        <v>5.6578219566140611</v>
      </c>
      <c r="AH11" s="27">
        <f>AH3</f>
        <v>-16.65061224489796</v>
      </c>
      <c r="AI11" s="27">
        <f>AI4</f>
        <v>4.7502555313189569</v>
      </c>
      <c r="AJ11" s="27">
        <f>AJ3</f>
        <v>-16.28678571428571</v>
      </c>
      <c r="AK11" s="27">
        <f>AK4</f>
        <v>4.8481847145236072</v>
      </c>
    </row>
    <row r="12" spans="1:39" x14ac:dyDescent="0.3">
      <c r="A12" s="3" t="s">
        <v>132</v>
      </c>
      <c r="B12" s="3" t="s">
        <v>28</v>
      </c>
      <c r="C12" s="3" t="s">
        <v>212</v>
      </c>
      <c r="D12" s="3">
        <v>6</v>
      </c>
      <c r="E12" s="3" t="s">
        <v>213</v>
      </c>
      <c r="F12" s="3">
        <v>1.1000000000000001</v>
      </c>
      <c r="G12" s="3">
        <v>-15.87</v>
      </c>
      <c r="H12" s="3">
        <v>7.12</v>
      </c>
      <c r="I12" s="3" t="s">
        <v>244</v>
      </c>
      <c r="J12" s="3" t="s">
        <v>217</v>
      </c>
      <c r="AC12" s="3" t="s">
        <v>638</v>
      </c>
      <c r="AD12" s="27">
        <f>AD3</f>
        <v>-16.961568627450976</v>
      </c>
      <c r="AE12" s="27">
        <f>AE5</f>
        <v>7.5144474499885021</v>
      </c>
      <c r="AF12" s="27">
        <f>AF3</f>
        <v>-19.269787234042553</v>
      </c>
      <c r="AG12" s="27">
        <f>AG5</f>
        <v>9.1064333625348759</v>
      </c>
      <c r="AH12" s="27">
        <f>AH3</f>
        <v>-16.65061224489796</v>
      </c>
      <c r="AI12" s="27">
        <f>AI5</f>
        <v>7.3799485503136948</v>
      </c>
      <c r="AJ12" s="27">
        <f>AJ3</f>
        <v>-16.28678571428571</v>
      </c>
      <c r="AK12" s="27">
        <f>AK5</f>
        <v>10.748243856904967</v>
      </c>
    </row>
    <row r="13" spans="1:39" x14ac:dyDescent="0.3">
      <c r="A13" s="3" t="s">
        <v>133</v>
      </c>
      <c r="B13" s="3" t="s">
        <v>29</v>
      </c>
      <c r="C13" s="3" t="s">
        <v>212</v>
      </c>
      <c r="D13" s="3">
        <v>17</v>
      </c>
      <c r="E13" s="3" t="s">
        <v>213</v>
      </c>
      <c r="F13" s="3">
        <v>3.2</v>
      </c>
      <c r="G13" s="3">
        <v>-16.23</v>
      </c>
      <c r="H13" s="3">
        <v>6.89</v>
      </c>
      <c r="I13" s="3" t="s">
        <v>245</v>
      </c>
      <c r="J13" s="3" t="s">
        <v>233</v>
      </c>
    </row>
    <row r="14" spans="1:39" x14ac:dyDescent="0.3">
      <c r="A14" s="3" t="s">
        <v>134</v>
      </c>
      <c r="B14" s="3" t="s">
        <v>30</v>
      </c>
      <c r="C14" s="3" t="s">
        <v>212</v>
      </c>
      <c r="D14" s="3">
        <v>10</v>
      </c>
      <c r="E14" s="3" t="s">
        <v>213</v>
      </c>
      <c r="F14" s="3">
        <v>2.4</v>
      </c>
      <c r="G14" s="3">
        <v>-19.79</v>
      </c>
      <c r="H14" s="3">
        <v>5.61</v>
      </c>
      <c r="I14" s="3" t="s">
        <v>246</v>
      </c>
      <c r="J14" s="3" t="s">
        <v>247</v>
      </c>
    </row>
    <row r="15" spans="1:39" x14ac:dyDescent="0.3">
      <c r="A15" s="3" t="s">
        <v>137</v>
      </c>
      <c r="B15" s="3" t="s">
        <v>34</v>
      </c>
      <c r="C15" s="3" t="s">
        <v>212</v>
      </c>
      <c r="D15" s="3">
        <v>11</v>
      </c>
      <c r="E15" s="3" t="s">
        <v>213</v>
      </c>
      <c r="F15" s="3">
        <v>5.7</v>
      </c>
      <c r="G15" s="3">
        <v>-15.38</v>
      </c>
      <c r="H15" s="3">
        <v>6.44</v>
      </c>
      <c r="I15" s="3" t="s">
        <v>251</v>
      </c>
      <c r="J15" s="3" t="s">
        <v>252</v>
      </c>
      <c r="AB15" s="36" t="s">
        <v>704</v>
      </c>
      <c r="AC15" s="33" t="s">
        <v>633</v>
      </c>
      <c r="AD15" s="27">
        <f>AD3</f>
        <v>-16.961568627450976</v>
      </c>
      <c r="AE15" s="27">
        <f>AE3</f>
        <v>6.7174509803921554</v>
      </c>
      <c r="AF15" s="27">
        <f>AF3</f>
        <v>-19.269787234042553</v>
      </c>
      <c r="AG15" s="27">
        <f>W7</f>
        <v>8.6821276595744692</v>
      </c>
      <c r="AH15" s="27">
        <f>AH3</f>
        <v>-16.65061224489796</v>
      </c>
      <c r="AI15" s="27">
        <f>Y7</f>
        <v>7.3651020408163266</v>
      </c>
      <c r="AJ15" s="27">
        <f>AJ3</f>
        <v>-16.28678571428571</v>
      </c>
      <c r="AK15" s="27">
        <f>AA7</f>
        <v>9.0982142857142883</v>
      </c>
    </row>
    <row r="16" spans="1:39" x14ac:dyDescent="0.3">
      <c r="A16" s="3" t="s">
        <v>138</v>
      </c>
      <c r="B16" s="3" t="s">
        <v>35</v>
      </c>
      <c r="C16" s="3" t="s">
        <v>212</v>
      </c>
      <c r="D16" s="3">
        <v>9</v>
      </c>
      <c r="E16" s="3" t="s">
        <v>215</v>
      </c>
      <c r="F16" s="3">
        <v>2.4</v>
      </c>
      <c r="G16" s="3">
        <v>-15.7</v>
      </c>
      <c r="H16" s="3">
        <v>6.25</v>
      </c>
      <c r="I16" s="3" t="s">
        <v>253</v>
      </c>
      <c r="J16" s="3" t="s">
        <v>217</v>
      </c>
      <c r="AC16" s="33" t="s">
        <v>634</v>
      </c>
      <c r="AD16" s="27">
        <f t="shared" ref="AD16:AF16" si="6">AD4</f>
        <v>-18.480235638416868</v>
      </c>
      <c r="AE16" s="27">
        <f t="shared" si="6"/>
        <v>5.9204545107958086</v>
      </c>
      <c r="AF16" s="27">
        <f t="shared" si="6"/>
        <v>-21.345076097499881</v>
      </c>
      <c r="AG16" s="27">
        <f>W7-W8</f>
        <v>6.9578219566140618</v>
      </c>
      <c r="AH16" s="27">
        <f t="shared" ref="AH16:AH17" si="7">AH4</f>
        <v>-18.968501378142609</v>
      </c>
      <c r="AI16" s="27">
        <f>Y7-Y8</f>
        <v>6.0502555313189577</v>
      </c>
      <c r="AJ16" s="27">
        <f t="shared" ref="AJ16:AJ17" si="8">AJ4</f>
        <v>-17.871548936631392</v>
      </c>
      <c r="AK16" s="27">
        <f>AA7-AA8</f>
        <v>6.1481847145236079</v>
      </c>
    </row>
    <row r="17" spans="1:37" x14ac:dyDescent="0.3">
      <c r="A17" s="3" t="s">
        <v>140</v>
      </c>
      <c r="B17" s="3" t="s">
        <v>37</v>
      </c>
      <c r="C17" s="3" t="s">
        <v>212</v>
      </c>
      <c r="D17" s="3">
        <v>6</v>
      </c>
      <c r="E17" s="3" t="s">
        <v>213</v>
      </c>
      <c r="F17" s="3">
        <v>12</v>
      </c>
      <c r="G17" s="3">
        <v>-16.04</v>
      </c>
      <c r="H17" s="3">
        <v>7.11</v>
      </c>
      <c r="I17" s="3" t="s">
        <v>255</v>
      </c>
      <c r="J17" s="3" t="s">
        <v>233</v>
      </c>
      <c r="AC17" s="33" t="s">
        <v>635</v>
      </c>
      <c r="AD17" s="27">
        <f t="shared" ref="AD17:AF17" si="9">AD5</f>
        <v>-15.442901616485084</v>
      </c>
      <c r="AE17" s="27">
        <f t="shared" si="9"/>
        <v>7.5144474499885021</v>
      </c>
      <c r="AF17" s="27">
        <f t="shared" si="9"/>
        <v>-17.194498370585226</v>
      </c>
      <c r="AG17" s="27">
        <f>W7+W8</f>
        <v>10.406433362534877</v>
      </c>
      <c r="AH17" s="27">
        <f t="shared" si="7"/>
        <v>-14.33272311165331</v>
      </c>
      <c r="AI17" s="27">
        <f>Y7+Y8</f>
        <v>8.6799485503136946</v>
      </c>
      <c r="AJ17" s="27">
        <f t="shared" si="8"/>
        <v>-14.702022491940028</v>
      </c>
      <c r="AK17" s="27">
        <f>AA7+AA8</f>
        <v>12.048243856904968</v>
      </c>
    </row>
    <row r="18" spans="1:37" x14ac:dyDescent="0.3">
      <c r="A18" s="3" t="s">
        <v>141</v>
      </c>
      <c r="B18" s="3" t="s">
        <v>38</v>
      </c>
      <c r="C18" s="3" t="s">
        <v>212</v>
      </c>
      <c r="D18" s="3">
        <v>12</v>
      </c>
      <c r="E18" s="3" t="s">
        <v>215</v>
      </c>
      <c r="F18" s="3" t="s">
        <v>256</v>
      </c>
      <c r="G18" s="3">
        <v>-15.91</v>
      </c>
      <c r="H18" s="3">
        <v>6.98</v>
      </c>
      <c r="I18" s="3" t="s">
        <v>257</v>
      </c>
      <c r="J18" s="3" t="s">
        <v>217</v>
      </c>
    </row>
    <row r="19" spans="1:37" x14ac:dyDescent="0.3">
      <c r="A19" s="3" t="s">
        <v>142</v>
      </c>
      <c r="B19" s="3" t="s">
        <v>39</v>
      </c>
      <c r="C19" s="3" t="s">
        <v>212</v>
      </c>
      <c r="D19" s="3">
        <v>3</v>
      </c>
      <c r="E19" s="3" t="s">
        <v>215</v>
      </c>
      <c r="F19" s="3">
        <v>1.7</v>
      </c>
      <c r="G19" s="3">
        <v>-16.04</v>
      </c>
      <c r="H19" s="3">
        <v>6.84</v>
      </c>
      <c r="I19" s="3" t="s">
        <v>244</v>
      </c>
      <c r="J19" s="3" t="s">
        <v>217</v>
      </c>
    </row>
    <row r="20" spans="1:37" x14ac:dyDescent="0.3">
      <c r="A20" s="3" t="s">
        <v>143</v>
      </c>
      <c r="B20" s="3" t="s">
        <v>40</v>
      </c>
      <c r="C20" s="3" t="s">
        <v>212</v>
      </c>
      <c r="D20" s="3">
        <v>8</v>
      </c>
      <c r="E20" s="3" t="s">
        <v>213</v>
      </c>
      <c r="F20" s="3">
        <v>2.4</v>
      </c>
      <c r="G20" s="3">
        <v>-16.489999999999998</v>
      </c>
      <c r="H20" s="3">
        <v>7.09</v>
      </c>
      <c r="I20" s="3" t="s">
        <v>258</v>
      </c>
      <c r="J20" s="3" t="s">
        <v>252</v>
      </c>
      <c r="AC20" s="3" t="s">
        <v>636</v>
      </c>
      <c r="AD20" s="27">
        <f>AD16</f>
        <v>-18.480235638416868</v>
      </c>
      <c r="AE20" s="27">
        <f>AE15</f>
        <v>6.7174509803921554</v>
      </c>
      <c r="AF20" s="27">
        <f>AF16</f>
        <v>-21.345076097499881</v>
      </c>
      <c r="AG20" s="27">
        <f>AG15</f>
        <v>8.6821276595744692</v>
      </c>
      <c r="AH20" s="27">
        <f>AH16</f>
        <v>-18.968501378142609</v>
      </c>
      <c r="AI20" s="27">
        <f>AI15</f>
        <v>7.3651020408163266</v>
      </c>
      <c r="AJ20" s="27">
        <f>AJ16</f>
        <v>-17.871548936631392</v>
      </c>
      <c r="AK20" s="27">
        <f>AK15</f>
        <v>9.0982142857142883</v>
      </c>
    </row>
    <row r="21" spans="1:37" x14ac:dyDescent="0.3">
      <c r="A21" s="3" t="s">
        <v>143</v>
      </c>
      <c r="B21" s="3" t="s">
        <v>41</v>
      </c>
      <c r="C21" s="3" t="s">
        <v>212</v>
      </c>
      <c r="D21" s="3">
        <v>8</v>
      </c>
      <c r="E21" s="3" t="s">
        <v>213</v>
      </c>
      <c r="F21" s="3">
        <v>2.4</v>
      </c>
      <c r="G21" s="3">
        <v>-16.329999999999998</v>
      </c>
      <c r="H21" s="3">
        <v>6.56</v>
      </c>
      <c r="I21" s="3" t="s">
        <v>258</v>
      </c>
      <c r="J21" s="3" t="s">
        <v>252</v>
      </c>
      <c r="AC21" s="3" t="s">
        <v>638</v>
      </c>
      <c r="AD21" s="27">
        <f>AD17</f>
        <v>-15.442901616485084</v>
      </c>
      <c r="AE21" s="27">
        <f>AE15</f>
        <v>6.7174509803921554</v>
      </c>
      <c r="AF21" s="27">
        <f>AF17</f>
        <v>-17.194498370585226</v>
      </c>
      <c r="AG21" s="27">
        <f>AG15</f>
        <v>8.6821276595744692</v>
      </c>
      <c r="AH21" s="27">
        <f>AH17</f>
        <v>-14.33272311165331</v>
      </c>
      <c r="AI21" s="27">
        <f>AI15</f>
        <v>7.3651020408163266</v>
      </c>
      <c r="AJ21" s="27">
        <f>AJ17</f>
        <v>-14.702022491940028</v>
      </c>
      <c r="AK21" s="27">
        <f>AK15</f>
        <v>9.0982142857142883</v>
      </c>
    </row>
    <row r="22" spans="1:37" x14ac:dyDescent="0.3">
      <c r="A22" s="3" t="s">
        <v>146</v>
      </c>
      <c r="B22" s="3" t="s">
        <v>45</v>
      </c>
      <c r="C22" s="3" t="s">
        <v>212</v>
      </c>
      <c r="D22" s="3">
        <v>14</v>
      </c>
      <c r="E22" s="3" t="s">
        <v>215</v>
      </c>
      <c r="F22" s="3">
        <v>0.9</v>
      </c>
      <c r="G22" s="3">
        <v>-17.14</v>
      </c>
      <c r="H22" s="3">
        <v>7.39</v>
      </c>
      <c r="I22" s="3" t="s">
        <v>261</v>
      </c>
      <c r="J22" s="3" t="s">
        <v>217</v>
      </c>
      <c r="AC22" s="3" t="s">
        <v>637</v>
      </c>
      <c r="AD22" s="27">
        <f t="shared" ref="AD22:AK22" si="10">AD15</f>
        <v>-16.961568627450976</v>
      </c>
      <c r="AE22" s="27">
        <f t="shared" si="10"/>
        <v>6.7174509803921554</v>
      </c>
      <c r="AF22" s="27">
        <f t="shared" si="10"/>
        <v>-19.269787234042553</v>
      </c>
      <c r="AG22" s="27">
        <f t="shared" si="10"/>
        <v>8.6821276595744692</v>
      </c>
      <c r="AH22" s="27">
        <f t="shared" si="10"/>
        <v>-16.65061224489796</v>
      </c>
      <c r="AI22" s="27">
        <f t="shared" si="10"/>
        <v>7.3651020408163266</v>
      </c>
      <c r="AJ22" s="27">
        <f t="shared" si="10"/>
        <v>-16.28678571428571</v>
      </c>
      <c r="AK22" s="27">
        <f t="shared" si="10"/>
        <v>9.0982142857142883</v>
      </c>
    </row>
    <row r="23" spans="1:37" x14ac:dyDescent="0.3">
      <c r="A23" s="3" t="s">
        <v>147</v>
      </c>
      <c r="B23" s="3" t="s">
        <v>46</v>
      </c>
      <c r="C23" s="3" t="s">
        <v>212</v>
      </c>
      <c r="D23" s="3">
        <v>12</v>
      </c>
      <c r="E23" s="3" t="s">
        <v>213</v>
      </c>
      <c r="F23" s="3" t="s">
        <v>256</v>
      </c>
      <c r="G23" s="3">
        <v>-17.940000000000001</v>
      </c>
      <c r="H23" s="3">
        <v>6.54</v>
      </c>
      <c r="I23" s="3" t="s">
        <v>262</v>
      </c>
      <c r="J23" s="3" t="s">
        <v>227</v>
      </c>
      <c r="AC23" s="3" t="s">
        <v>637</v>
      </c>
      <c r="AD23" s="27">
        <f>AD15</f>
        <v>-16.961568627450976</v>
      </c>
      <c r="AE23" s="27">
        <f>AE16</f>
        <v>5.9204545107958086</v>
      </c>
      <c r="AF23" s="27">
        <f>AF15</f>
        <v>-19.269787234042553</v>
      </c>
      <c r="AG23" s="27">
        <f>AG16</f>
        <v>6.9578219566140618</v>
      </c>
      <c r="AH23" s="27">
        <f>AH15</f>
        <v>-16.65061224489796</v>
      </c>
      <c r="AI23" s="27">
        <f>AI16</f>
        <v>6.0502555313189577</v>
      </c>
      <c r="AJ23" s="27">
        <f>AJ15</f>
        <v>-16.28678571428571</v>
      </c>
      <c r="AK23" s="27">
        <f>AK16</f>
        <v>6.1481847145236079</v>
      </c>
    </row>
    <row r="24" spans="1:37" x14ac:dyDescent="0.3">
      <c r="A24" s="3" t="s">
        <v>149</v>
      </c>
      <c r="B24" s="3" t="s">
        <v>48</v>
      </c>
      <c r="C24" s="3" t="s">
        <v>212</v>
      </c>
      <c r="D24" s="3">
        <v>3</v>
      </c>
      <c r="E24" s="3" t="s">
        <v>215</v>
      </c>
      <c r="F24" s="3" t="s">
        <v>217</v>
      </c>
      <c r="G24" s="3">
        <v>-16.52</v>
      </c>
      <c r="H24" s="3">
        <v>6.03</v>
      </c>
      <c r="I24" s="3" t="s">
        <v>264</v>
      </c>
      <c r="J24" s="3" t="s">
        <v>217</v>
      </c>
      <c r="AC24" s="3" t="s">
        <v>637</v>
      </c>
      <c r="AD24" s="27">
        <f>AD15</f>
        <v>-16.961568627450976</v>
      </c>
      <c r="AE24" s="27">
        <f>AE17</f>
        <v>7.5144474499885021</v>
      </c>
      <c r="AF24" s="27">
        <f>AF15</f>
        <v>-19.269787234042553</v>
      </c>
      <c r="AG24" s="27">
        <f>AG17</f>
        <v>10.406433362534877</v>
      </c>
      <c r="AH24" s="27">
        <f>AH15</f>
        <v>-16.65061224489796</v>
      </c>
      <c r="AI24" s="27">
        <f>AI17</f>
        <v>8.6799485503136946</v>
      </c>
      <c r="AJ24" s="27">
        <f>AJ15</f>
        <v>-16.28678571428571</v>
      </c>
      <c r="AK24" s="27">
        <f>AK17</f>
        <v>12.048243856904968</v>
      </c>
    </row>
    <row r="25" spans="1:37" x14ac:dyDescent="0.3">
      <c r="A25" s="3" t="s">
        <v>152</v>
      </c>
      <c r="B25" s="3" t="s">
        <v>52</v>
      </c>
      <c r="C25" s="3" t="s">
        <v>212</v>
      </c>
      <c r="D25" s="3">
        <v>4</v>
      </c>
      <c r="E25" s="3" t="s">
        <v>215</v>
      </c>
      <c r="F25" s="3">
        <v>1.1000000000000001</v>
      </c>
      <c r="G25" s="3">
        <v>-14.8</v>
      </c>
      <c r="H25" s="3">
        <v>5.69</v>
      </c>
      <c r="I25" s="3" t="s">
        <v>267</v>
      </c>
      <c r="J25" s="3" t="s">
        <v>217</v>
      </c>
    </row>
    <row r="26" spans="1:37" x14ac:dyDescent="0.3">
      <c r="A26" s="3" t="s">
        <v>153</v>
      </c>
      <c r="B26" s="3" t="s">
        <v>53</v>
      </c>
      <c r="C26" s="3" t="s">
        <v>212</v>
      </c>
      <c r="D26" s="3">
        <v>8</v>
      </c>
      <c r="E26" s="3" t="s">
        <v>215</v>
      </c>
      <c r="F26" s="3">
        <v>3.5</v>
      </c>
      <c r="G26" s="3">
        <v>-15.87</v>
      </c>
      <c r="H26" s="3">
        <v>5.75</v>
      </c>
      <c r="I26" s="3" t="s">
        <v>268</v>
      </c>
      <c r="J26" s="3" t="s">
        <v>217</v>
      </c>
    </row>
    <row r="27" spans="1:37" x14ac:dyDescent="0.3">
      <c r="A27" s="3" t="s">
        <v>154</v>
      </c>
      <c r="B27" s="3" t="s">
        <v>54</v>
      </c>
      <c r="C27" s="3" t="s">
        <v>212</v>
      </c>
      <c r="D27" s="3" t="s">
        <v>221</v>
      </c>
      <c r="E27" s="3" t="s">
        <v>213</v>
      </c>
      <c r="F27" s="3">
        <v>4</v>
      </c>
      <c r="G27" s="3">
        <v>-15.91</v>
      </c>
      <c r="H27" s="3">
        <v>6.74</v>
      </c>
      <c r="I27" s="3" t="s">
        <v>269</v>
      </c>
      <c r="J27" s="3" t="s">
        <v>217</v>
      </c>
    </row>
    <row r="28" spans="1:37" x14ac:dyDescent="0.3">
      <c r="A28" s="3" t="s">
        <v>155</v>
      </c>
      <c r="B28" s="3" t="s">
        <v>55</v>
      </c>
      <c r="C28" s="3" t="s">
        <v>212</v>
      </c>
      <c r="D28" s="3">
        <v>7</v>
      </c>
      <c r="E28" s="3" t="s">
        <v>215</v>
      </c>
      <c r="F28" s="3" t="s">
        <v>217</v>
      </c>
      <c r="G28" s="3">
        <v>-17.71</v>
      </c>
      <c r="H28" s="3">
        <v>8.94</v>
      </c>
      <c r="I28" s="3" t="s">
        <v>270</v>
      </c>
      <c r="J28" s="3" t="s">
        <v>217</v>
      </c>
    </row>
    <row r="29" spans="1:37" x14ac:dyDescent="0.3">
      <c r="A29" s="3" t="s">
        <v>156</v>
      </c>
      <c r="B29" s="3" t="s">
        <v>56</v>
      </c>
      <c r="C29" s="3" t="s">
        <v>212</v>
      </c>
      <c r="D29" s="3">
        <v>9</v>
      </c>
      <c r="E29" s="3" t="s">
        <v>213</v>
      </c>
      <c r="F29" s="3">
        <v>3.2</v>
      </c>
      <c r="G29" s="3">
        <v>-18.47</v>
      </c>
      <c r="H29" s="3">
        <v>7.91</v>
      </c>
      <c r="I29" s="3" t="s">
        <v>271</v>
      </c>
      <c r="J29" s="3" t="s">
        <v>272</v>
      </c>
    </row>
    <row r="30" spans="1:37" x14ac:dyDescent="0.3">
      <c r="A30" s="3" t="s">
        <v>157</v>
      </c>
      <c r="B30" s="3" t="s">
        <v>57</v>
      </c>
      <c r="C30" s="3" t="s">
        <v>212</v>
      </c>
      <c r="D30" s="3">
        <v>6</v>
      </c>
      <c r="E30" s="3" t="s">
        <v>215</v>
      </c>
      <c r="F30" s="3">
        <v>4.9000000000000004</v>
      </c>
      <c r="G30" s="3">
        <v>-18.29</v>
      </c>
      <c r="H30" s="3">
        <v>6.18</v>
      </c>
      <c r="I30" s="3" t="s">
        <v>240</v>
      </c>
      <c r="J30" s="3" t="s">
        <v>217</v>
      </c>
    </row>
    <row r="31" spans="1:37" x14ac:dyDescent="0.3">
      <c r="A31" s="3" t="s">
        <v>158</v>
      </c>
      <c r="B31" s="3" t="s">
        <v>58</v>
      </c>
      <c r="C31" s="3" t="s">
        <v>212</v>
      </c>
      <c r="D31" s="3">
        <v>11</v>
      </c>
      <c r="E31" s="3" t="s">
        <v>215</v>
      </c>
      <c r="F31" s="3">
        <v>1.9</v>
      </c>
      <c r="G31" s="3">
        <v>-18.64</v>
      </c>
      <c r="H31" s="3">
        <v>6.72</v>
      </c>
      <c r="I31" s="3" t="s">
        <v>273</v>
      </c>
      <c r="J31" s="3" t="s">
        <v>217</v>
      </c>
    </row>
    <row r="32" spans="1:37" x14ac:dyDescent="0.3">
      <c r="A32" s="3" t="s">
        <v>159</v>
      </c>
      <c r="B32" s="3" t="s">
        <v>59</v>
      </c>
      <c r="C32" s="3" t="s">
        <v>212</v>
      </c>
      <c r="D32" s="3">
        <v>8</v>
      </c>
      <c r="E32" s="3" t="s">
        <v>215</v>
      </c>
      <c r="F32" s="3">
        <v>4.5999999999999996</v>
      </c>
      <c r="G32" s="3">
        <v>-17.82</v>
      </c>
      <c r="H32" s="3">
        <v>7.13</v>
      </c>
      <c r="I32" s="3" t="s">
        <v>274</v>
      </c>
      <c r="J32" s="3" t="s">
        <v>217</v>
      </c>
    </row>
    <row r="33" spans="1:10" x14ac:dyDescent="0.3">
      <c r="A33" s="3" t="s">
        <v>161</v>
      </c>
      <c r="B33" s="3" t="s">
        <v>61</v>
      </c>
      <c r="C33" s="3" t="s">
        <v>212</v>
      </c>
      <c r="D33" s="3">
        <v>5</v>
      </c>
      <c r="E33" s="3" t="s">
        <v>215</v>
      </c>
      <c r="F33" s="3">
        <v>1.3</v>
      </c>
      <c r="G33" s="3">
        <v>-16.43</v>
      </c>
      <c r="H33" s="3">
        <v>6.2</v>
      </c>
      <c r="I33" s="3" t="s">
        <v>237</v>
      </c>
      <c r="J33" s="3" t="s">
        <v>217</v>
      </c>
    </row>
    <row r="34" spans="1:10" x14ac:dyDescent="0.3">
      <c r="A34" s="3" t="s">
        <v>164</v>
      </c>
      <c r="B34" s="3" t="s">
        <v>65</v>
      </c>
      <c r="C34" s="3" t="s">
        <v>212</v>
      </c>
      <c r="D34" s="3">
        <v>4</v>
      </c>
      <c r="E34" s="3" t="s">
        <v>213</v>
      </c>
      <c r="F34" s="3">
        <v>6.7</v>
      </c>
      <c r="G34" s="3">
        <v>-16.75</v>
      </c>
      <c r="H34" s="3">
        <v>6.15</v>
      </c>
      <c r="I34" s="3" t="s">
        <v>278</v>
      </c>
      <c r="J34" s="3" t="s">
        <v>217</v>
      </c>
    </row>
    <row r="35" spans="1:10" x14ac:dyDescent="0.3">
      <c r="A35" s="3" t="s">
        <v>165</v>
      </c>
      <c r="B35" s="3" t="s">
        <v>66</v>
      </c>
      <c r="C35" s="3" t="s">
        <v>212</v>
      </c>
      <c r="D35" s="3">
        <v>19</v>
      </c>
      <c r="E35" s="3" t="s">
        <v>215</v>
      </c>
      <c r="F35" s="3">
        <v>2.5</v>
      </c>
      <c r="G35" s="3">
        <v>-15.44</v>
      </c>
      <c r="H35" s="3">
        <v>6.48</v>
      </c>
      <c r="I35" s="3" t="s">
        <v>279</v>
      </c>
      <c r="J35" s="3" t="s">
        <v>217</v>
      </c>
    </row>
    <row r="36" spans="1:10" x14ac:dyDescent="0.3">
      <c r="A36" s="3" t="s">
        <v>166</v>
      </c>
      <c r="B36" s="3" t="s">
        <v>67</v>
      </c>
      <c r="C36" s="3" t="s">
        <v>212</v>
      </c>
      <c r="G36" s="3">
        <v>-16.29</v>
      </c>
      <c r="H36" s="3">
        <v>6.52</v>
      </c>
      <c r="I36" s="3" t="s">
        <v>280</v>
      </c>
      <c r="J36" s="3" t="s">
        <v>217</v>
      </c>
    </row>
    <row r="37" spans="1:10" x14ac:dyDescent="0.3">
      <c r="A37" s="3" t="s">
        <v>167</v>
      </c>
      <c r="B37" s="3" t="s">
        <v>68</v>
      </c>
      <c r="C37" s="3" t="s">
        <v>212</v>
      </c>
      <c r="D37" s="3">
        <v>9</v>
      </c>
      <c r="E37" s="3" t="s">
        <v>213</v>
      </c>
      <c r="F37" s="3">
        <v>7.8</v>
      </c>
      <c r="G37" s="3">
        <v>-18.670000000000002</v>
      </c>
      <c r="H37" s="3">
        <v>7.27</v>
      </c>
      <c r="I37" s="3" t="s">
        <v>281</v>
      </c>
      <c r="J37" s="3" t="s">
        <v>272</v>
      </c>
    </row>
    <row r="38" spans="1:10" x14ac:dyDescent="0.3">
      <c r="A38" s="3" t="s">
        <v>168</v>
      </c>
      <c r="B38" s="3" t="s">
        <v>69</v>
      </c>
      <c r="C38" s="3" t="s">
        <v>212</v>
      </c>
      <c r="D38" s="3" t="s">
        <v>217</v>
      </c>
      <c r="E38" s="3" t="s">
        <v>217</v>
      </c>
      <c r="F38" s="3" t="s">
        <v>217</v>
      </c>
      <c r="G38" s="3">
        <v>-18.03</v>
      </c>
      <c r="H38" s="3">
        <v>7.01</v>
      </c>
      <c r="I38" s="3" t="s">
        <v>282</v>
      </c>
      <c r="J38" s="3" t="s">
        <v>217</v>
      </c>
    </row>
    <row r="39" spans="1:10" x14ac:dyDescent="0.3">
      <c r="A39" s="3" t="s">
        <v>170</v>
      </c>
      <c r="B39" s="3" t="s">
        <v>71</v>
      </c>
      <c r="C39" s="3" t="s">
        <v>212</v>
      </c>
      <c r="D39" s="3">
        <v>14</v>
      </c>
      <c r="E39" s="3" t="s">
        <v>213</v>
      </c>
      <c r="F39" s="3">
        <v>2.9</v>
      </c>
      <c r="G39" s="3">
        <v>-19.5</v>
      </c>
      <c r="H39" s="3">
        <v>5.23</v>
      </c>
      <c r="I39" s="3" t="s">
        <v>283</v>
      </c>
      <c r="J39" s="3" t="s">
        <v>247</v>
      </c>
    </row>
    <row r="40" spans="1:10" x14ac:dyDescent="0.3">
      <c r="A40" s="3" t="s">
        <v>172</v>
      </c>
      <c r="B40" s="3" t="s">
        <v>73</v>
      </c>
      <c r="C40" s="3" t="s">
        <v>212</v>
      </c>
      <c r="D40" s="3">
        <v>11</v>
      </c>
      <c r="E40" s="3" t="s">
        <v>213</v>
      </c>
      <c r="F40" s="3" t="s">
        <v>217</v>
      </c>
      <c r="G40" s="3">
        <v>-15.17</v>
      </c>
      <c r="H40" s="3">
        <v>6.12</v>
      </c>
      <c r="I40" s="3" t="s">
        <v>285</v>
      </c>
      <c r="J40" s="3" t="s">
        <v>252</v>
      </c>
    </row>
    <row r="41" spans="1:10" x14ac:dyDescent="0.3">
      <c r="A41" s="3" t="s">
        <v>175</v>
      </c>
      <c r="B41" s="3" t="s">
        <v>77</v>
      </c>
      <c r="C41" s="3" t="s">
        <v>212</v>
      </c>
      <c r="D41" s="3" t="s">
        <v>223</v>
      </c>
      <c r="E41" s="3" t="s">
        <v>213</v>
      </c>
      <c r="F41" s="3" t="s">
        <v>217</v>
      </c>
      <c r="G41" s="3">
        <v>-15.18</v>
      </c>
      <c r="H41" s="3">
        <v>6.75</v>
      </c>
      <c r="I41" s="3" t="s">
        <v>290</v>
      </c>
      <c r="J41" s="3" t="s">
        <v>217</v>
      </c>
    </row>
    <row r="42" spans="1:10" x14ac:dyDescent="0.3">
      <c r="A42" s="3" t="s">
        <v>176</v>
      </c>
      <c r="B42" s="3" t="s">
        <v>78</v>
      </c>
      <c r="C42" s="3" t="s">
        <v>212</v>
      </c>
      <c r="D42" s="3">
        <v>11</v>
      </c>
      <c r="E42" s="3" t="s">
        <v>213</v>
      </c>
      <c r="F42" s="3">
        <v>5.8</v>
      </c>
      <c r="G42" s="3">
        <v>-16.54</v>
      </c>
      <c r="H42" s="3">
        <v>6.4</v>
      </c>
      <c r="I42" s="3" t="s">
        <v>291</v>
      </c>
      <c r="J42" s="3" t="s">
        <v>292</v>
      </c>
    </row>
    <row r="43" spans="1:10" x14ac:dyDescent="0.3">
      <c r="A43" s="3" t="s">
        <v>180</v>
      </c>
      <c r="B43" s="3" t="s">
        <v>83</v>
      </c>
      <c r="C43" s="3" t="s">
        <v>212</v>
      </c>
      <c r="D43" s="3">
        <v>9</v>
      </c>
      <c r="E43" s="3" t="s">
        <v>213</v>
      </c>
      <c r="F43" s="3">
        <v>15.2</v>
      </c>
      <c r="G43" s="3">
        <v>-15.7</v>
      </c>
      <c r="H43" s="3">
        <v>6.07</v>
      </c>
      <c r="I43" s="3" t="s">
        <v>297</v>
      </c>
      <c r="J43" s="3" t="s">
        <v>298</v>
      </c>
    </row>
    <row r="44" spans="1:10" x14ac:dyDescent="0.3">
      <c r="A44" s="3" t="s">
        <v>181</v>
      </c>
      <c r="B44" s="3" t="s">
        <v>84</v>
      </c>
      <c r="C44" s="3" t="s">
        <v>212</v>
      </c>
      <c r="D44" s="3">
        <v>9</v>
      </c>
      <c r="E44" s="3" t="s">
        <v>215</v>
      </c>
      <c r="F44" s="3">
        <v>2.2999999999999998</v>
      </c>
      <c r="G44" s="3">
        <v>-16.420000000000002</v>
      </c>
      <c r="H44" s="3">
        <v>7.14</v>
      </c>
      <c r="I44" s="3" t="s">
        <v>299</v>
      </c>
      <c r="J44" s="3" t="s">
        <v>300</v>
      </c>
    </row>
    <row r="45" spans="1:10" x14ac:dyDescent="0.3">
      <c r="A45" s="3" t="s">
        <v>183</v>
      </c>
      <c r="B45" s="3" t="s">
        <v>86</v>
      </c>
      <c r="C45" s="3" t="s">
        <v>212</v>
      </c>
      <c r="D45" s="3">
        <v>10</v>
      </c>
      <c r="E45" s="3" t="s">
        <v>213</v>
      </c>
      <c r="F45" s="3">
        <v>3.6</v>
      </c>
      <c r="G45" s="3">
        <v>-19.13</v>
      </c>
      <c r="H45" s="3">
        <v>6.14</v>
      </c>
      <c r="I45" s="3" t="s">
        <v>303</v>
      </c>
      <c r="J45" s="3" t="s">
        <v>304</v>
      </c>
    </row>
    <row r="46" spans="1:10" x14ac:dyDescent="0.3">
      <c r="A46" s="3" t="s">
        <v>183</v>
      </c>
      <c r="B46" s="3" t="s">
        <v>87</v>
      </c>
      <c r="C46" s="3" t="s">
        <v>212</v>
      </c>
      <c r="D46" s="3">
        <v>10</v>
      </c>
      <c r="E46" s="3" t="s">
        <v>213</v>
      </c>
      <c r="F46" s="3">
        <v>3.6</v>
      </c>
      <c r="G46" s="3">
        <v>-19.190000000000001</v>
      </c>
      <c r="H46" s="3">
        <v>6.19</v>
      </c>
      <c r="I46" s="3" t="s">
        <v>303</v>
      </c>
      <c r="J46" s="3" t="s">
        <v>304</v>
      </c>
    </row>
    <row r="47" spans="1:10" x14ac:dyDescent="0.3">
      <c r="A47" s="3" t="s">
        <v>185</v>
      </c>
      <c r="B47" s="3" t="s">
        <v>89</v>
      </c>
      <c r="C47" s="3" t="s">
        <v>212</v>
      </c>
      <c r="D47" s="3">
        <v>7</v>
      </c>
      <c r="E47" s="3" t="s">
        <v>215</v>
      </c>
      <c r="F47" s="3">
        <v>0.5</v>
      </c>
      <c r="G47" s="3">
        <v>-17.02</v>
      </c>
      <c r="H47" s="3">
        <v>7.69</v>
      </c>
      <c r="I47" s="3" t="s">
        <v>306</v>
      </c>
      <c r="J47" s="3" t="s">
        <v>307</v>
      </c>
    </row>
    <row r="48" spans="1:10" x14ac:dyDescent="0.3">
      <c r="A48" s="3" t="s">
        <v>188</v>
      </c>
      <c r="B48" s="3" t="s">
        <v>92</v>
      </c>
      <c r="C48" s="3" t="s">
        <v>212</v>
      </c>
      <c r="D48" s="3">
        <v>8</v>
      </c>
      <c r="E48" s="3" t="s">
        <v>215</v>
      </c>
      <c r="F48" s="3">
        <v>2.6</v>
      </c>
      <c r="G48" s="3">
        <v>-15.34</v>
      </c>
      <c r="H48" s="3">
        <v>6.67</v>
      </c>
      <c r="I48" s="3" t="s">
        <v>311</v>
      </c>
      <c r="J48" s="3" t="s">
        <v>217</v>
      </c>
    </row>
    <row r="49" spans="1:10" x14ac:dyDescent="0.3">
      <c r="A49" s="3" t="s">
        <v>190</v>
      </c>
      <c r="B49" s="3" t="s">
        <v>94</v>
      </c>
      <c r="C49" s="3" t="s">
        <v>212</v>
      </c>
      <c r="D49" s="3">
        <v>10</v>
      </c>
      <c r="E49" s="3" t="s">
        <v>213</v>
      </c>
      <c r="F49" s="3">
        <v>1</v>
      </c>
      <c r="G49" s="3">
        <v>-16.09</v>
      </c>
      <c r="H49" s="3">
        <v>8.0299999999999994</v>
      </c>
      <c r="I49" s="3" t="s">
        <v>314</v>
      </c>
      <c r="J49" s="3" t="s">
        <v>315</v>
      </c>
    </row>
    <row r="50" spans="1:10" x14ac:dyDescent="0.3">
      <c r="A50" s="3" t="s">
        <v>193</v>
      </c>
      <c r="B50" s="3" t="s">
        <v>97</v>
      </c>
      <c r="C50" s="3" t="s">
        <v>212</v>
      </c>
      <c r="D50" s="3">
        <v>14</v>
      </c>
      <c r="E50" s="3" t="s">
        <v>213</v>
      </c>
      <c r="F50" s="3" t="s">
        <v>217</v>
      </c>
      <c r="G50" s="3">
        <v>-16.52</v>
      </c>
      <c r="H50" s="3">
        <v>8.69</v>
      </c>
      <c r="I50" s="3" t="s">
        <v>317</v>
      </c>
      <c r="J50" s="3" t="s">
        <v>217</v>
      </c>
    </row>
    <row r="51" spans="1:10" x14ac:dyDescent="0.3">
      <c r="A51" s="3" t="s">
        <v>194</v>
      </c>
      <c r="B51" s="3" t="s">
        <v>98</v>
      </c>
      <c r="C51" s="3" t="s">
        <v>212</v>
      </c>
      <c r="D51" s="3">
        <v>3</v>
      </c>
      <c r="E51" s="3" t="s">
        <v>215</v>
      </c>
      <c r="F51" s="3" t="s">
        <v>217</v>
      </c>
      <c r="G51" s="3">
        <v>-17.5</v>
      </c>
      <c r="H51" s="3">
        <v>8.4600000000000009</v>
      </c>
      <c r="I51" s="3" t="s">
        <v>318</v>
      </c>
      <c r="J51" s="3" t="s">
        <v>319</v>
      </c>
    </row>
    <row r="52" spans="1:10" x14ac:dyDescent="0.3">
      <c r="A52" s="3" t="s">
        <v>197</v>
      </c>
      <c r="B52" s="3" t="s">
        <v>101</v>
      </c>
      <c r="C52" s="3" t="s">
        <v>212</v>
      </c>
      <c r="D52" s="3">
        <v>9</v>
      </c>
      <c r="E52" s="3" t="s">
        <v>215</v>
      </c>
      <c r="F52" s="3">
        <v>3.5</v>
      </c>
      <c r="G52" s="3">
        <v>-19.43</v>
      </c>
      <c r="H52" s="3">
        <v>5.27</v>
      </c>
      <c r="I52" s="3" t="s">
        <v>322</v>
      </c>
      <c r="J52" s="3" t="s">
        <v>247</v>
      </c>
    </row>
    <row r="53" spans="1:10" x14ac:dyDescent="0.3">
      <c r="A53" s="3" t="s">
        <v>199</v>
      </c>
      <c r="B53" s="3" t="s">
        <v>104</v>
      </c>
      <c r="C53" s="3" t="s">
        <v>212</v>
      </c>
      <c r="D53" s="3" t="s">
        <v>223</v>
      </c>
      <c r="E53" s="3" t="s">
        <v>215</v>
      </c>
      <c r="F53" s="3" t="s">
        <v>217</v>
      </c>
      <c r="G53" s="3">
        <v>-14.63</v>
      </c>
      <c r="H53" s="3">
        <v>6.41</v>
      </c>
      <c r="I53" s="3" t="s">
        <v>324</v>
      </c>
      <c r="J53" s="3" t="s">
        <v>217</v>
      </c>
    </row>
  </sheetData>
  <mergeCells count="12">
    <mergeCell ref="AJ1:AK1"/>
    <mergeCell ref="L1:M1"/>
    <mergeCell ref="N1:O1"/>
    <mergeCell ref="P1:Q1"/>
    <mergeCell ref="R1:S1"/>
    <mergeCell ref="T1:U1"/>
    <mergeCell ref="V1:W1"/>
    <mergeCell ref="X1:Y1"/>
    <mergeCell ref="Z1:AA1"/>
    <mergeCell ref="AD1:AE1"/>
    <mergeCell ref="AF1:AG1"/>
    <mergeCell ref="AH1:AI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6C2CC-C634-9B45-9B96-A91DD853204C}">
  <dimension ref="A1:S50"/>
  <sheetViews>
    <sheetView zoomScale="109" workbookViewId="0">
      <selection activeCell="Q2" sqref="Q2:S50"/>
    </sheetView>
  </sheetViews>
  <sheetFormatPr defaultColWidth="11.5546875" defaultRowHeight="14.4" x14ac:dyDescent="0.3"/>
  <cols>
    <col min="1" max="18" width="10.77734375" style="3"/>
    <col min="19" max="19" width="6" style="3" customWidth="1"/>
  </cols>
  <sheetData>
    <row r="1" spans="2:19" x14ac:dyDescent="0.3">
      <c r="B1" s="70" t="s">
        <v>671</v>
      </c>
      <c r="C1" s="70"/>
      <c r="D1" s="70" t="s">
        <v>672</v>
      </c>
      <c r="E1" s="70"/>
      <c r="F1" s="70" t="s">
        <v>673</v>
      </c>
      <c r="G1" s="70"/>
      <c r="H1" s="70" t="s">
        <v>674</v>
      </c>
      <c r="I1" s="70"/>
    </row>
    <row r="2" spans="2:19" x14ac:dyDescent="0.3">
      <c r="B2" s="44" t="s">
        <v>5</v>
      </c>
      <c r="C2" s="44" t="s">
        <v>6</v>
      </c>
      <c r="D2" s="44" t="s">
        <v>5</v>
      </c>
      <c r="E2" s="44" t="s">
        <v>6</v>
      </c>
      <c r="F2" s="44" t="s">
        <v>5</v>
      </c>
      <c r="G2" s="44" t="s">
        <v>6</v>
      </c>
      <c r="H2" s="44" t="s">
        <v>5</v>
      </c>
      <c r="I2" s="44" t="s">
        <v>6</v>
      </c>
      <c r="Q2" s="44" t="s">
        <v>5</v>
      </c>
      <c r="R2" s="44" t="s">
        <v>6</v>
      </c>
      <c r="S2" s="3" t="s">
        <v>679</v>
      </c>
    </row>
    <row r="3" spans="2:19" x14ac:dyDescent="0.3">
      <c r="B3" s="45">
        <v>-16.489999999999998</v>
      </c>
      <c r="C3" s="45">
        <v>8.69</v>
      </c>
      <c r="D3" s="45">
        <v>-20.100000000000001</v>
      </c>
      <c r="E3" s="45">
        <v>6.13</v>
      </c>
      <c r="F3" s="45">
        <v>-16.510000000000002</v>
      </c>
      <c r="G3" s="45">
        <v>6.01</v>
      </c>
      <c r="H3" s="45">
        <v>-19.78</v>
      </c>
      <c r="I3" s="45">
        <v>5.61</v>
      </c>
      <c r="Q3" s="45">
        <v>-14.62</v>
      </c>
      <c r="R3" s="45">
        <v>6.42</v>
      </c>
      <c r="S3" s="3" t="s">
        <v>676</v>
      </c>
    </row>
    <row r="4" spans="2:19" x14ac:dyDescent="0.3">
      <c r="B4" s="45">
        <v>-15.86</v>
      </c>
      <c r="C4" s="45">
        <v>7.12</v>
      </c>
      <c r="D4" s="45">
        <v>-19.829999999999998</v>
      </c>
      <c r="E4" s="45">
        <v>6.2</v>
      </c>
      <c r="F4" s="45">
        <v>-15.68</v>
      </c>
      <c r="G4" s="45">
        <v>6.06</v>
      </c>
      <c r="H4" s="45">
        <v>-19.420000000000002</v>
      </c>
      <c r="I4" s="45">
        <v>5.27</v>
      </c>
      <c r="Q4" s="45">
        <v>-14.79</v>
      </c>
      <c r="R4" s="45">
        <v>5.69</v>
      </c>
      <c r="S4" s="3" t="s">
        <v>676</v>
      </c>
    </row>
    <row r="5" spans="2:19" x14ac:dyDescent="0.3">
      <c r="B5" s="45">
        <v>-16.03</v>
      </c>
      <c r="C5" s="45">
        <v>6.85</v>
      </c>
      <c r="D5" s="45">
        <v>-18.5</v>
      </c>
      <c r="E5" s="45">
        <v>6.72</v>
      </c>
      <c r="F5" s="45">
        <v>-15.16</v>
      </c>
      <c r="G5" s="45">
        <v>6.1</v>
      </c>
      <c r="H5" s="45">
        <v>-19.489999999999998</v>
      </c>
      <c r="I5" s="45">
        <v>5.24</v>
      </c>
      <c r="Q5" s="45">
        <v>-15.13</v>
      </c>
      <c r="R5" s="45">
        <v>7.73</v>
      </c>
      <c r="S5" s="3" t="s">
        <v>677</v>
      </c>
    </row>
    <row r="6" spans="2:19" x14ac:dyDescent="0.3">
      <c r="B6" s="45">
        <v>-15.32</v>
      </c>
      <c r="C6" s="45">
        <v>6.68</v>
      </c>
      <c r="D6" s="45">
        <v>-17.920000000000002</v>
      </c>
      <c r="E6" s="45">
        <v>6.55</v>
      </c>
      <c r="F6" s="45">
        <v>-15.37</v>
      </c>
      <c r="G6" s="45">
        <v>6.42</v>
      </c>
      <c r="H6" s="45">
        <v>-19.18</v>
      </c>
      <c r="I6" s="45">
        <v>6.19</v>
      </c>
      <c r="Q6" s="45">
        <v>-15.16</v>
      </c>
      <c r="R6" s="45">
        <v>6.1</v>
      </c>
      <c r="S6" s="3" t="s">
        <v>677</v>
      </c>
    </row>
    <row r="7" spans="2:19" x14ac:dyDescent="0.3">
      <c r="B7" s="45">
        <v>-15.68</v>
      </c>
      <c r="C7" s="45">
        <v>6.26</v>
      </c>
      <c r="D7" s="45">
        <v>-17.47</v>
      </c>
      <c r="E7" s="45">
        <v>8.4600000000000009</v>
      </c>
      <c r="F7" s="45">
        <v>-15.56</v>
      </c>
      <c r="G7" s="45">
        <v>7.06</v>
      </c>
      <c r="H7" s="45">
        <v>-19.12</v>
      </c>
      <c r="I7" s="45">
        <v>6.14</v>
      </c>
      <c r="Q7" s="45">
        <v>-15.17</v>
      </c>
      <c r="R7" s="45">
        <v>6.75</v>
      </c>
      <c r="S7" s="3" t="s">
        <v>676</v>
      </c>
    </row>
    <row r="8" spans="2:19" x14ac:dyDescent="0.3">
      <c r="B8" s="45">
        <v>-15.86</v>
      </c>
      <c r="C8" s="45">
        <v>5.75</v>
      </c>
      <c r="D8" s="45">
        <v>-16.52</v>
      </c>
      <c r="E8" s="45">
        <v>6.4</v>
      </c>
      <c r="F8" s="45">
        <v>-16.03</v>
      </c>
      <c r="G8" s="45">
        <v>7.1</v>
      </c>
      <c r="H8" s="45">
        <v>-19.059999999999999</v>
      </c>
      <c r="I8" s="45">
        <v>6.06</v>
      </c>
      <c r="Q8" s="45">
        <v>-15.32</v>
      </c>
      <c r="R8" s="45">
        <v>6.68</v>
      </c>
      <c r="S8" s="3" t="s">
        <v>675</v>
      </c>
    </row>
    <row r="9" spans="2:19" x14ac:dyDescent="0.3">
      <c r="B9" s="45">
        <v>-16.420000000000002</v>
      </c>
      <c r="C9" s="45">
        <v>6.21</v>
      </c>
      <c r="D9" s="45">
        <v>-16.28</v>
      </c>
      <c r="E9" s="45">
        <v>6.52</v>
      </c>
      <c r="F9" s="45">
        <v>-15.13</v>
      </c>
      <c r="G9" s="45">
        <v>7.73</v>
      </c>
      <c r="H9" s="45">
        <v>-18.27</v>
      </c>
      <c r="I9" s="45">
        <v>6.19</v>
      </c>
      <c r="Q9" s="45">
        <v>-15.37</v>
      </c>
      <c r="R9" s="45">
        <v>6.42</v>
      </c>
      <c r="S9" s="3" t="s">
        <v>677</v>
      </c>
    </row>
    <row r="10" spans="2:19" x14ac:dyDescent="0.3">
      <c r="B10" s="45">
        <v>-17.12</v>
      </c>
      <c r="C10" s="45">
        <v>7.4</v>
      </c>
      <c r="D10" s="45">
        <v>-15.9</v>
      </c>
      <c r="E10" s="45">
        <v>6.74</v>
      </c>
      <c r="F10" s="27"/>
      <c r="G10" s="27"/>
      <c r="H10" s="45">
        <v>-18.63</v>
      </c>
      <c r="I10" s="45">
        <v>6.73</v>
      </c>
      <c r="Q10" s="45">
        <v>-15.43</v>
      </c>
      <c r="R10" s="45">
        <v>6.49</v>
      </c>
      <c r="S10" s="3" t="s">
        <v>678</v>
      </c>
    </row>
    <row r="11" spans="2:19" x14ac:dyDescent="0.3">
      <c r="B11" s="45">
        <v>-17.29</v>
      </c>
      <c r="C11" s="45">
        <v>6.68</v>
      </c>
      <c r="D11" s="45">
        <v>-15.89</v>
      </c>
      <c r="E11" s="45">
        <v>6.98</v>
      </c>
      <c r="F11" s="27"/>
      <c r="G11" s="27"/>
      <c r="H11" s="45">
        <v>-18.649999999999999</v>
      </c>
      <c r="I11" s="45">
        <v>7.27</v>
      </c>
      <c r="Q11" s="45">
        <v>-15.56</v>
      </c>
      <c r="R11" s="45">
        <v>7.06</v>
      </c>
      <c r="S11" s="3" t="s">
        <v>677</v>
      </c>
    </row>
    <row r="12" spans="2:19" x14ac:dyDescent="0.3">
      <c r="B12" s="45">
        <v>-17.8</v>
      </c>
      <c r="C12" s="45">
        <v>7.14</v>
      </c>
      <c r="D12" s="45">
        <v>-15.17</v>
      </c>
      <c r="E12" s="45">
        <v>6.75</v>
      </c>
      <c r="F12" s="27"/>
      <c r="G12" s="27"/>
      <c r="H12" s="45">
        <v>-18.45</v>
      </c>
      <c r="I12" s="45">
        <v>7.91</v>
      </c>
      <c r="Q12" s="45">
        <v>-15.68</v>
      </c>
      <c r="R12" s="45">
        <v>6.26</v>
      </c>
      <c r="S12" s="3" t="s">
        <v>675</v>
      </c>
    </row>
    <row r="13" spans="2:19" x14ac:dyDescent="0.3">
      <c r="B13" s="45">
        <v>-18.02</v>
      </c>
      <c r="C13" s="45">
        <v>7.02</v>
      </c>
      <c r="D13" s="45">
        <v>-14.62</v>
      </c>
      <c r="E13" s="45">
        <v>6.42</v>
      </c>
      <c r="F13" s="27"/>
      <c r="G13" s="27"/>
      <c r="H13" s="45">
        <v>-17</v>
      </c>
      <c r="I13" s="45">
        <v>7.69</v>
      </c>
      <c r="Q13" s="45">
        <v>-15.68</v>
      </c>
      <c r="R13" s="45">
        <v>6.06</v>
      </c>
      <c r="S13" s="3" t="s">
        <v>677</v>
      </c>
    </row>
    <row r="14" spans="2:19" x14ac:dyDescent="0.3">
      <c r="B14" s="27"/>
      <c r="C14" s="27"/>
      <c r="D14" s="45">
        <v>-14.79</v>
      </c>
      <c r="E14" s="45">
        <v>5.69</v>
      </c>
      <c r="F14" s="27"/>
      <c r="G14" s="27"/>
      <c r="H14" s="45">
        <v>-16.07</v>
      </c>
      <c r="I14" s="45">
        <v>8.0299999999999994</v>
      </c>
      <c r="Q14" s="45">
        <v>-15.86</v>
      </c>
      <c r="R14" s="45">
        <v>7.12</v>
      </c>
      <c r="S14" s="3" t="s">
        <v>675</v>
      </c>
    </row>
    <row r="15" spans="2:19" x14ac:dyDescent="0.3">
      <c r="B15" s="27"/>
      <c r="C15" s="27"/>
      <c r="D15" s="27"/>
      <c r="E15" s="27"/>
      <c r="F15" s="27"/>
      <c r="G15" s="27"/>
      <c r="H15" s="45">
        <v>-16.48</v>
      </c>
      <c r="I15" s="45">
        <v>7.09</v>
      </c>
      <c r="Q15" s="45">
        <v>-15.86</v>
      </c>
      <c r="R15" s="45">
        <v>5.75</v>
      </c>
      <c r="S15" s="3" t="s">
        <v>675</v>
      </c>
    </row>
    <row r="16" spans="2:19" x14ac:dyDescent="0.3">
      <c r="B16" s="27"/>
      <c r="C16" s="27"/>
      <c r="D16" s="27"/>
      <c r="E16" s="27"/>
      <c r="F16" s="27"/>
      <c r="G16" s="27"/>
      <c r="H16" s="45">
        <v>-16.41</v>
      </c>
      <c r="I16" s="45">
        <v>7.15</v>
      </c>
      <c r="Q16" s="45">
        <v>-15.89</v>
      </c>
      <c r="R16" s="45">
        <v>6.98</v>
      </c>
      <c r="S16" s="3" t="s">
        <v>676</v>
      </c>
    </row>
    <row r="17" spans="2:19" x14ac:dyDescent="0.3">
      <c r="B17" s="27"/>
      <c r="C17" s="27"/>
      <c r="D17" s="27"/>
      <c r="E17" s="27"/>
      <c r="F17" s="27"/>
      <c r="G17" s="27"/>
      <c r="H17" s="45">
        <v>-16.22</v>
      </c>
      <c r="I17" s="45">
        <v>6.9</v>
      </c>
      <c r="Q17" s="45">
        <v>-15.9</v>
      </c>
      <c r="R17" s="45">
        <v>6.74</v>
      </c>
      <c r="S17" s="3" t="s">
        <v>676</v>
      </c>
    </row>
    <row r="18" spans="2:19" x14ac:dyDescent="0.3">
      <c r="B18" s="27"/>
      <c r="C18" s="27"/>
      <c r="D18" s="27"/>
      <c r="E18" s="27"/>
      <c r="F18" s="27"/>
      <c r="G18" s="27"/>
      <c r="H18" s="45">
        <v>-16.309999999999999</v>
      </c>
      <c r="I18" s="45">
        <v>6.56</v>
      </c>
      <c r="Q18" s="45">
        <v>-16.03</v>
      </c>
      <c r="R18" s="45">
        <v>6.85</v>
      </c>
      <c r="S18" s="3" t="s">
        <v>675</v>
      </c>
    </row>
    <row r="19" spans="2:19" x14ac:dyDescent="0.3">
      <c r="B19" s="27"/>
      <c r="C19" s="27"/>
      <c r="D19" s="27"/>
      <c r="E19" s="27"/>
      <c r="F19" s="27"/>
      <c r="G19" s="27"/>
      <c r="H19" s="45">
        <v>-16.73</v>
      </c>
      <c r="I19" s="45">
        <v>6.15</v>
      </c>
      <c r="Q19" s="45">
        <v>-16.03</v>
      </c>
      <c r="R19" s="45">
        <v>7.1</v>
      </c>
      <c r="S19" s="3" t="s">
        <v>677</v>
      </c>
    </row>
    <row r="20" spans="2:19" x14ac:dyDescent="0.3">
      <c r="B20" s="27"/>
      <c r="C20" s="27"/>
      <c r="D20" s="27"/>
      <c r="E20" s="27"/>
      <c r="F20" s="27"/>
      <c r="G20" s="27"/>
      <c r="H20" s="45">
        <v>-15.43</v>
      </c>
      <c r="I20" s="45">
        <v>6.49</v>
      </c>
      <c r="Q20" s="45">
        <v>-16.07</v>
      </c>
      <c r="R20" s="45">
        <v>8.0299999999999994</v>
      </c>
      <c r="S20" s="3" t="s">
        <v>678</v>
      </c>
    </row>
    <row r="21" spans="2:19" x14ac:dyDescent="0.3">
      <c r="B21" s="27"/>
      <c r="C21" s="27"/>
      <c r="D21" s="27"/>
      <c r="E21" s="27"/>
      <c r="F21" s="27"/>
      <c r="G21" s="27"/>
      <c r="H21" s="27"/>
      <c r="I21" s="27"/>
      <c r="Q21" s="45">
        <v>-16.22</v>
      </c>
      <c r="R21" s="45">
        <v>6.9</v>
      </c>
      <c r="S21" s="3" t="s">
        <v>678</v>
      </c>
    </row>
    <row r="22" spans="2:19" x14ac:dyDescent="0.3">
      <c r="Q22" s="45">
        <v>-16.28</v>
      </c>
      <c r="R22" s="45">
        <v>6.52</v>
      </c>
      <c r="S22" s="3" t="s">
        <v>676</v>
      </c>
    </row>
    <row r="23" spans="2:19" x14ac:dyDescent="0.3">
      <c r="Q23" s="45">
        <v>-16.309999999999999</v>
      </c>
      <c r="R23" s="45">
        <v>6.56</v>
      </c>
      <c r="S23" s="3" t="s">
        <v>678</v>
      </c>
    </row>
    <row r="24" spans="2:19" x14ac:dyDescent="0.3">
      <c r="Q24" s="45">
        <v>-16.41</v>
      </c>
      <c r="R24" s="45">
        <v>7.15</v>
      </c>
      <c r="S24" s="3" t="s">
        <v>678</v>
      </c>
    </row>
    <row r="25" spans="2:19" x14ac:dyDescent="0.3">
      <c r="Q25" s="45">
        <v>-16.420000000000002</v>
      </c>
      <c r="R25" s="45">
        <v>6.21</v>
      </c>
      <c r="S25" s="3" t="s">
        <v>675</v>
      </c>
    </row>
    <row r="26" spans="2:19" x14ac:dyDescent="0.3">
      <c r="Q26" s="45">
        <v>-16.48</v>
      </c>
      <c r="R26" s="45">
        <v>7.09</v>
      </c>
      <c r="S26" s="3" t="s">
        <v>678</v>
      </c>
    </row>
    <row r="27" spans="2:19" x14ac:dyDescent="0.3">
      <c r="Q27" s="45">
        <v>-16.489999999999998</v>
      </c>
      <c r="R27" s="45">
        <v>8.69</v>
      </c>
      <c r="S27" s="3" t="s">
        <v>675</v>
      </c>
    </row>
    <row r="28" spans="2:19" x14ac:dyDescent="0.3">
      <c r="Q28" s="45">
        <v>-16.510000000000002</v>
      </c>
      <c r="R28" s="45">
        <v>6.01</v>
      </c>
      <c r="S28" s="3" t="s">
        <v>677</v>
      </c>
    </row>
    <row r="29" spans="2:19" x14ac:dyDescent="0.3">
      <c r="Q29" s="45">
        <v>-16.52</v>
      </c>
      <c r="R29" s="45">
        <v>6.4</v>
      </c>
      <c r="S29" s="3" t="s">
        <v>676</v>
      </c>
    </row>
    <row r="30" spans="2:19" x14ac:dyDescent="0.3">
      <c r="Q30" s="45">
        <v>-16.73</v>
      </c>
      <c r="R30" s="45">
        <v>6.15</v>
      </c>
      <c r="S30" s="3" t="s">
        <v>678</v>
      </c>
    </row>
    <row r="31" spans="2:19" x14ac:dyDescent="0.3">
      <c r="Q31" s="45">
        <v>-17</v>
      </c>
      <c r="R31" s="45">
        <v>7.69</v>
      </c>
      <c r="S31" s="3" t="s">
        <v>678</v>
      </c>
    </row>
    <row r="32" spans="2:19" x14ac:dyDescent="0.3">
      <c r="Q32" s="45">
        <v>-17.12</v>
      </c>
      <c r="R32" s="45">
        <v>7.4</v>
      </c>
      <c r="S32" s="3" t="s">
        <v>675</v>
      </c>
    </row>
    <row r="33" spans="17:19" x14ac:dyDescent="0.3">
      <c r="Q33" s="45">
        <v>-17.29</v>
      </c>
      <c r="R33" s="45">
        <v>6.68</v>
      </c>
      <c r="S33" s="3" t="s">
        <v>675</v>
      </c>
    </row>
    <row r="34" spans="17:19" x14ac:dyDescent="0.3">
      <c r="Q34" s="45">
        <v>-17.47</v>
      </c>
      <c r="R34" s="45">
        <v>8.4600000000000009</v>
      </c>
      <c r="S34" s="3" t="s">
        <v>676</v>
      </c>
    </row>
    <row r="35" spans="17:19" x14ac:dyDescent="0.3">
      <c r="Q35" s="45">
        <v>-17.8</v>
      </c>
      <c r="R35" s="45">
        <v>7.14</v>
      </c>
      <c r="S35" s="3" t="s">
        <v>675</v>
      </c>
    </row>
    <row r="36" spans="17:19" x14ac:dyDescent="0.3">
      <c r="Q36" s="45">
        <v>-17.920000000000002</v>
      </c>
      <c r="R36" s="45">
        <v>6.55</v>
      </c>
      <c r="S36" s="3" t="s">
        <v>676</v>
      </c>
    </row>
    <row r="37" spans="17:19" x14ac:dyDescent="0.3">
      <c r="Q37" s="45">
        <v>-18.02</v>
      </c>
      <c r="R37" s="45">
        <v>7.02</v>
      </c>
      <c r="S37" s="3" t="s">
        <v>675</v>
      </c>
    </row>
    <row r="38" spans="17:19" x14ac:dyDescent="0.3">
      <c r="Q38" s="45">
        <v>-18.27</v>
      </c>
      <c r="R38" s="45">
        <v>6.19</v>
      </c>
      <c r="S38" s="3" t="s">
        <v>678</v>
      </c>
    </row>
    <row r="39" spans="17:19" x14ac:dyDescent="0.3">
      <c r="Q39" s="45">
        <v>-18.45</v>
      </c>
      <c r="R39" s="45">
        <v>7.91</v>
      </c>
      <c r="S39" s="3" t="s">
        <v>678</v>
      </c>
    </row>
    <row r="40" spans="17:19" x14ac:dyDescent="0.3">
      <c r="Q40" s="45">
        <v>-18.5</v>
      </c>
      <c r="R40" s="45">
        <v>6.72</v>
      </c>
      <c r="S40" s="3" t="s">
        <v>676</v>
      </c>
    </row>
    <row r="41" spans="17:19" x14ac:dyDescent="0.3">
      <c r="Q41" s="45">
        <v>-18.63</v>
      </c>
      <c r="R41" s="45">
        <v>6.73</v>
      </c>
      <c r="S41" s="3" t="s">
        <v>678</v>
      </c>
    </row>
    <row r="42" spans="17:19" x14ac:dyDescent="0.3">
      <c r="Q42" s="45">
        <v>-18.649999999999999</v>
      </c>
      <c r="R42" s="45">
        <v>7.27</v>
      </c>
      <c r="S42" s="3" t="s">
        <v>678</v>
      </c>
    </row>
    <row r="43" spans="17:19" x14ac:dyDescent="0.3">
      <c r="Q43" s="45">
        <v>-19.059999999999999</v>
      </c>
      <c r="R43" s="45">
        <v>6.06</v>
      </c>
      <c r="S43" s="3" t="s">
        <v>678</v>
      </c>
    </row>
    <row r="44" spans="17:19" x14ac:dyDescent="0.3">
      <c r="Q44" s="45">
        <v>-19.12</v>
      </c>
      <c r="R44" s="45">
        <v>6.14</v>
      </c>
      <c r="S44" s="3" t="s">
        <v>678</v>
      </c>
    </row>
    <row r="45" spans="17:19" x14ac:dyDescent="0.3">
      <c r="Q45" s="45">
        <v>-19.18</v>
      </c>
      <c r="R45" s="45">
        <v>6.19</v>
      </c>
      <c r="S45" s="3" t="s">
        <v>678</v>
      </c>
    </row>
    <row r="46" spans="17:19" x14ac:dyDescent="0.3">
      <c r="Q46" s="45">
        <v>-19.420000000000002</v>
      </c>
      <c r="R46" s="45">
        <v>5.27</v>
      </c>
      <c r="S46" s="3" t="s">
        <v>678</v>
      </c>
    </row>
    <row r="47" spans="17:19" x14ac:dyDescent="0.3">
      <c r="Q47" s="45">
        <v>-19.489999999999998</v>
      </c>
      <c r="R47" s="45">
        <v>5.24</v>
      </c>
      <c r="S47" s="3" t="s">
        <v>678</v>
      </c>
    </row>
    <row r="48" spans="17:19" x14ac:dyDescent="0.3">
      <c r="Q48" s="45">
        <v>-19.78</v>
      </c>
      <c r="R48" s="45">
        <v>5.61</v>
      </c>
      <c r="S48" s="3" t="s">
        <v>678</v>
      </c>
    </row>
    <row r="49" spans="17:19" x14ac:dyDescent="0.3">
      <c r="Q49" s="45">
        <v>-19.829999999999998</v>
      </c>
      <c r="R49" s="45">
        <v>6.2</v>
      </c>
      <c r="S49" s="3" t="s">
        <v>676</v>
      </c>
    </row>
    <row r="50" spans="17:19" x14ac:dyDescent="0.3">
      <c r="Q50" s="45">
        <v>-20.100000000000001</v>
      </c>
      <c r="R50" s="45">
        <v>6.13</v>
      </c>
      <c r="S50" s="3" t="s">
        <v>676</v>
      </c>
    </row>
  </sheetData>
  <sortState xmlns:xlrd2="http://schemas.microsoft.com/office/spreadsheetml/2017/richdata2" ref="Q3:S50">
    <sortCondition descending="1" ref="Q3:Q50"/>
  </sortState>
  <mergeCells count="4">
    <mergeCell ref="B1:C1"/>
    <mergeCell ref="D1:E1"/>
    <mergeCell ref="F1:G1"/>
    <mergeCell ref="H1:I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FFF7-E9B5-2348-B30E-143224DDA48D}">
  <dimension ref="A1:I28"/>
  <sheetViews>
    <sheetView zoomScale="156" workbookViewId="0">
      <selection activeCell="F14" sqref="F14"/>
    </sheetView>
  </sheetViews>
  <sheetFormatPr defaultColWidth="11.5546875" defaultRowHeight="14.4" x14ac:dyDescent="0.3"/>
  <cols>
    <col min="1" max="9" width="10.77734375" style="3"/>
  </cols>
  <sheetData>
    <row r="1" spans="1:5" x14ac:dyDescent="0.3">
      <c r="D1" s="4" t="s">
        <v>640</v>
      </c>
      <c r="E1" s="4"/>
    </row>
    <row r="2" spans="1:5" x14ac:dyDescent="0.3">
      <c r="B2" s="4" t="s">
        <v>5</v>
      </c>
      <c r="C2" s="4" t="s">
        <v>6</v>
      </c>
      <c r="D2" s="4">
        <v>1.5</v>
      </c>
      <c r="E2" s="4">
        <v>3.5</v>
      </c>
    </row>
    <row r="3" spans="1:5" x14ac:dyDescent="0.3">
      <c r="A3" s="3" t="s">
        <v>636</v>
      </c>
      <c r="B3" s="3">
        <v>-17.21</v>
      </c>
      <c r="C3" s="3">
        <v>10.7</v>
      </c>
      <c r="D3" s="3">
        <f>B3-D$2</f>
        <v>-18.71</v>
      </c>
      <c r="E3" s="3">
        <f>C3-E$2</f>
        <v>7.1999999999999993</v>
      </c>
    </row>
    <row r="4" spans="1:5" x14ac:dyDescent="0.3">
      <c r="A4" s="3" t="s">
        <v>638</v>
      </c>
      <c r="B4" s="3">
        <v>-13.37</v>
      </c>
      <c r="C4" s="3">
        <v>10.7</v>
      </c>
      <c r="D4" s="3">
        <f t="shared" ref="D4:E7" si="0">B4-D$2</f>
        <v>-14.87</v>
      </c>
      <c r="E4" s="3">
        <f t="shared" si="0"/>
        <v>7.1999999999999993</v>
      </c>
    </row>
    <row r="5" spans="1:5" x14ac:dyDescent="0.3">
      <c r="A5" s="3" t="s">
        <v>637</v>
      </c>
      <c r="B5" s="3">
        <v>-15.36</v>
      </c>
      <c r="C5" s="3">
        <v>10.7</v>
      </c>
      <c r="D5" s="3">
        <f t="shared" si="0"/>
        <v>-16.86</v>
      </c>
      <c r="E5" s="3">
        <f t="shared" si="0"/>
        <v>7.1999999999999993</v>
      </c>
    </row>
    <row r="6" spans="1:5" x14ac:dyDescent="0.3">
      <c r="A6" s="3" t="s">
        <v>637</v>
      </c>
      <c r="B6" s="3">
        <v>-15.36</v>
      </c>
      <c r="C6" s="3">
        <v>9.89</v>
      </c>
      <c r="D6" s="3">
        <f t="shared" si="0"/>
        <v>-16.86</v>
      </c>
      <c r="E6" s="3">
        <f t="shared" si="0"/>
        <v>6.3900000000000006</v>
      </c>
    </row>
    <row r="7" spans="1:5" x14ac:dyDescent="0.3">
      <c r="A7" s="3" t="s">
        <v>637</v>
      </c>
      <c r="B7" s="3">
        <v>-15.36</v>
      </c>
      <c r="C7" s="3">
        <v>11.5</v>
      </c>
      <c r="D7" s="3">
        <f t="shared" si="0"/>
        <v>-16.86</v>
      </c>
      <c r="E7" s="3">
        <f t="shared" si="0"/>
        <v>8</v>
      </c>
    </row>
    <row r="9" spans="1:5" x14ac:dyDescent="0.3">
      <c r="B9" s="3" t="s">
        <v>641</v>
      </c>
    </row>
    <row r="10" spans="1:5" x14ac:dyDescent="0.3">
      <c r="A10" s="54">
        <f>(B10-B11)/2</f>
        <v>-1.3149999999999995</v>
      </c>
      <c r="B10" s="54">
        <v>-23.39</v>
      </c>
      <c r="C10" s="54">
        <v>8.2799999999999994</v>
      </c>
      <c r="D10" s="54">
        <f>B10-D$2</f>
        <v>-24.89</v>
      </c>
      <c r="E10" s="54">
        <f>C10-E$2</f>
        <v>4.7799999999999994</v>
      </c>
    </row>
    <row r="11" spans="1:5" x14ac:dyDescent="0.3">
      <c r="B11" s="54">
        <v>-20.76</v>
      </c>
      <c r="C11" s="54">
        <v>8.2799999999999994</v>
      </c>
      <c r="D11" s="54">
        <f t="shared" ref="D11:D14" si="1">B11-D$2</f>
        <v>-22.26</v>
      </c>
      <c r="E11" s="54">
        <f t="shared" ref="E11:E14" si="2">C11-E$2</f>
        <v>4.7799999999999994</v>
      </c>
    </row>
    <row r="12" spans="1:5" x14ac:dyDescent="0.3">
      <c r="A12" s="54"/>
      <c r="B12" s="54">
        <v>-22.12</v>
      </c>
      <c r="C12" s="54">
        <v>8.2799999999999994</v>
      </c>
      <c r="D12" s="54">
        <f t="shared" si="1"/>
        <v>-23.62</v>
      </c>
      <c r="E12" s="54">
        <f t="shared" si="2"/>
        <v>4.7799999999999994</v>
      </c>
    </row>
    <row r="13" spans="1:5" x14ac:dyDescent="0.3">
      <c r="A13" s="54"/>
      <c r="B13" s="54">
        <v>-22.12</v>
      </c>
      <c r="C13" s="54">
        <v>7.46</v>
      </c>
      <c r="D13" s="54">
        <f t="shared" si="1"/>
        <v>-23.62</v>
      </c>
      <c r="E13" s="54">
        <f t="shared" si="2"/>
        <v>3.96</v>
      </c>
    </row>
    <row r="14" spans="1:5" x14ac:dyDescent="0.3">
      <c r="B14" s="54">
        <v>-22.12</v>
      </c>
      <c r="C14" s="54">
        <v>9.07</v>
      </c>
      <c r="D14" s="54">
        <f t="shared" si="1"/>
        <v>-23.62</v>
      </c>
      <c r="E14" s="54">
        <f t="shared" si="2"/>
        <v>5.57</v>
      </c>
    </row>
    <row r="15" spans="1:5" x14ac:dyDescent="0.3">
      <c r="B15" s="54"/>
      <c r="C15" s="54"/>
      <c r="D15" s="54"/>
      <c r="E15" s="54"/>
    </row>
    <row r="16" spans="1:5" x14ac:dyDescent="0.3">
      <c r="B16" s="54" t="s">
        <v>642</v>
      </c>
      <c r="C16" s="54"/>
      <c r="D16" s="54"/>
      <c r="E16" s="54"/>
    </row>
    <row r="17" spans="1:5" x14ac:dyDescent="0.3">
      <c r="A17" s="54">
        <f>(B17-B18)/2</f>
        <v>-0.91500000000000092</v>
      </c>
      <c r="B17" s="54">
        <v>-25.92</v>
      </c>
      <c r="C17" s="54">
        <v>8.5</v>
      </c>
      <c r="D17" s="54">
        <f>B17-D$2</f>
        <v>-27.42</v>
      </c>
      <c r="E17" s="54">
        <f>C17-E$2</f>
        <v>5</v>
      </c>
    </row>
    <row r="18" spans="1:5" x14ac:dyDescent="0.3">
      <c r="B18" s="54">
        <v>-24.09</v>
      </c>
      <c r="C18" s="54">
        <v>8.5</v>
      </c>
      <c r="D18" s="54">
        <f t="shared" ref="D18:D21" si="3">B18-D$2</f>
        <v>-25.59</v>
      </c>
      <c r="E18" s="54">
        <f t="shared" ref="E18:E21" si="4">C18-E$2</f>
        <v>5</v>
      </c>
    </row>
    <row r="19" spans="1:5" x14ac:dyDescent="0.3">
      <c r="B19" s="54">
        <v>-25</v>
      </c>
      <c r="C19" s="54">
        <v>8.5</v>
      </c>
      <c r="D19" s="54">
        <f t="shared" si="3"/>
        <v>-26.5</v>
      </c>
      <c r="E19" s="54">
        <f t="shared" si="4"/>
        <v>5</v>
      </c>
    </row>
    <row r="20" spans="1:5" x14ac:dyDescent="0.3">
      <c r="B20" s="54">
        <v>-25</v>
      </c>
      <c r="C20" s="54">
        <v>7.46</v>
      </c>
      <c r="D20" s="54">
        <f t="shared" si="3"/>
        <v>-26.5</v>
      </c>
      <c r="E20" s="54">
        <f t="shared" si="4"/>
        <v>3.96</v>
      </c>
    </row>
    <row r="21" spans="1:5" x14ac:dyDescent="0.3">
      <c r="B21" s="54">
        <v>-25</v>
      </c>
      <c r="C21" s="54">
        <v>9.49</v>
      </c>
      <c r="D21" s="54">
        <f t="shared" si="3"/>
        <v>-26.5</v>
      </c>
      <c r="E21" s="54">
        <f t="shared" si="4"/>
        <v>5.99</v>
      </c>
    </row>
    <row r="22" spans="1:5" x14ac:dyDescent="0.3">
      <c r="B22" s="54"/>
      <c r="C22" s="54"/>
      <c r="D22" s="54"/>
      <c r="E22" s="54"/>
    </row>
    <row r="23" spans="1:5" x14ac:dyDescent="0.3">
      <c r="B23" s="54" t="s">
        <v>643</v>
      </c>
      <c r="C23" s="54"/>
      <c r="D23" s="54"/>
      <c r="E23" s="54"/>
    </row>
    <row r="24" spans="1:5" x14ac:dyDescent="0.3">
      <c r="A24" s="54">
        <f>(B24-B25)/2</f>
        <v>-1.125</v>
      </c>
      <c r="B24" s="54">
        <v>-25.71</v>
      </c>
      <c r="C24" s="54">
        <v>7.08</v>
      </c>
      <c r="D24" s="54">
        <f>B24-D$2</f>
        <v>-27.21</v>
      </c>
      <c r="E24" s="54">
        <f>C24-E$2</f>
        <v>3.58</v>
      </c>
    </row>
    <row r="25" spans="1:5" x14ac:dyDescent="0.3">
      <c r="B25" s="54">
        <v>-23.46</v>
      </c>
      <c r="C25" s="54">
        <v>7.08</v>
      </c>
      <c r="D25" s="54">
        <f t="shared" ref="D25:D28" si="5">B25-D$2</f>
        <v>-24.96</v>
      </c>
      <c r="E25" s="54">
        <f t="shared" ref="E25:E28" si="6">C25-E$2</f>
        <v>3.58</v>
      </c>
    </row>
    <row r="26" spans="1:5" x14ac:dyDescent="0.3">
      <c r="B26" s="54">
        <v>-24.59</v>
      </c>
      <c r="C26" s="54">
        <v>7.08</v>
      </c>
      <c r="D26" s="54">
        <f t="shared" si="5"/>
        <v>-26.09</v>
      </c>
      <c r="E26" s="54">
        <f t="shared" si="6"/>
        <v>3.58</v>
      </c>
    </row>
    <row r="27" spans="1:5" x14ac:dyDescent="0.3">
      <c r="B27" s="54">
        <v>-24.59</v>
      </c>
      <c r="C27" s="54">
        <v>5.76</v>
      </c>
      <c r="D27" s="54">
        <f t="shared" si="5"/>
        <v>-26.09</v>
      </c>
      <c r="E27" s="54">
        <f t="shared" si="6"/>
        <v>2.2599999999999998</v>
      </c>
    </row>
    <row r="28" spans="1:5" x14ac:dyDescent="0.3">
      <c r="B28" s="54">
        <v>-24.59</v>
      </c>
      <c r="C28" s="54">
        <v>8.3699999999999992</v>
      </c>
      <c r="D28" s="54">
        <f t="shared" si="5"/>
        <v>-26.09</v>
      </c>
      <c r="E28" s="54">
        <f t="shared" si="6"/>
        <v>4.8699999999999992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 Cat Data</vt:lpstr>
      <vt:lpstr>Raw Food Data</vt:lpstr>
      <vt:lpstr>Raw Prey Data</vt:lpstr>
      <vt:lpstr>SE cats</vt:lpstr>
      <vt:lpstr>wet vs dry</vt:lpstr>
      <vt:lpstr>food (southeast)</vt:lpstr>
      <vt:lpstr>Fig. 1</vt:lpstr>
      <vt:lpstr>Fig. 4</vt:lpstr>
      <vt:lpstr>Newsome et al. 2015</vt:lpstr>
      <vt:lpstr>Cove et al.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McDonald</dc:creator>
  <cp:lastModifiedBy>John Cornelison</cp:lastModifiedBy>
  <dcterms:created xsi:type="dcterms:W3CDTF">2019-01-18T18:03:15Z</dcterms:created>
  <dcterms:modified xsi:type="dcterms:W3CDTF">2025-06-24T03:01:30Z</dcterms:modified>
</cp:coreProperties>
</file>