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/Downloads/"/>
    </mc:Choice>
  </mc:AlternateContent>
  <xr:revisionPtr revIDLastSave="0" documentId="8_{2A32837E-65BE-3B4A-B522-24DD7156B1D9}" xr6:coauthVersionLast="36" xr6:coauthVersionMax="36" xr10:uidLastSave="{00000000-0000-0000-0000-000000000000}"/>
  <bookViews>
    <workbookView xWindow="0" yWindow="0" windowWidth="25600" windowHeight="16000" activeTab="3" xr2:uid="{7CEC2433-BDFF-3842-B798-BCB1DC5DDA81}"/>
  </bookViews>
  <sheets>
    <sheet name="raw_data" sheetId="4" r:id="rId1"/>
    <sheet name="lin_reg_%nonwhite" sheetId="7" r:id="rId2"/>
    <sheet name="correlation" sheetId="8" r:id="rId3"/>
    <sheet name="cluster" sheetId="9" r:id="rId4"/>
  </sheets>
  <definedNames>
    <definedName name="cluster">cluster!$A$10:$M$51</definedName>
    <definedName name="solver_adj" localSheetId="3" hidden="1">cluster!$C$3:$C$5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itr" localSheetId="3" hidden="1">2147483647</definedName>
    <definedName name="solver_lhs1" localSheetId="3" hidden="1">cluster!$C$3:$C$5</definedName>
    <definedName name="solver_lhs2" localSheetId="3" hidden="1">cluster!$C$3:$C$5</definedName>
    <definedName name="solver_lhs3" localSheetId="3" hidden="1">cluster!$C$3:$C$5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opt" localSheetId="3" hidden="1">cluster!$Q$8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4</definedName>
    <definedName name="solver_rel3" localSheetId="3" hidden="1">3</definedName>
    <definedName name="solver_rhs1" localSheetId="3" hidden="1">cluster!$A$51</definedName>
    <definedName name="solver_rhs2" localSheetId="3" hidden="1">integer</definedName>
    <definedName name="solver_rhs3" localSheetId="3" hidden="1">cluster!$A$11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9" l="1"/>
  <c r="U11" i="9"/>
  <c r="T11" i="9"/>
  <c r="F4" i="9"/>
  <c r="D4" i="9"/>
  <c r="D5" i="9"/>
  <c r="D3" i="9"/>
  <c r="K14" i="9"/>
  <c r="K18" i="9"/>
  <c r="K22" i="9"/>
  <c r="K26" i="9"/>
  <c r="K30" i="9"/>
  <c r="K34" i="9"/>
  <c r="K38" i="9"/>
  <c r="K42" i="9"/>
  <c r="K46" i="9"/>
  <c r="K50" i="9"/>
  <c r="J12" i="9"/>
  <c r="J13" i="9"/>
  <c r="F3" i="9" s="1"/>
  <c r="J16" i="9"/>
  <c r="J17" i="9"/>
  <c r="J20" i="9"/>
  <c r="J21" i="9"/>
  <c r="J24" i="9"/>
  <c r="J25" i="9"/>
  <c r="J28" i="9"/>
  <c r="J29" i="9"/>
  <c r="J32" i="9"/>
  <c r="J33" i="9"/>
  <c r="J36" i="9"/>
  <c r="J37" i="9"/>
  <c r="J40" i="9"/>
  <c r="J41" i="9"/>
  <c r="J44" i="9"/>
  <c r="J45" i="9"/>
  <c r="J48" i="9"/>
  <c r="J49" i="9"/>
  <c r="J11" i="9"/>
  <c r="I12" i="9"/>
  <c r="I15" i="9"/>
  <c r="I16" i="9"/>
  <c r="I19" i="9"/>
  <c r="I20" i="9"/>
  <c r="I23" i="9"/>
  <c r="I24" i="9"/>
  <c r="I27" i="9"/>
  <c r="I28" i="9"/>
  <c r="E4" i="9" s="1"/>
  <c r="I31" i="9"/>
  <c r="I32" i="9"/>
  <c r="I35" i="9"/>
  <c r="I36" i="9"/>
  <c r="I39" i="9"/>
  <c r="I40" i="9"/>
  <c r="I43" i="9"/>
  <c r="I44" i="9"/>
  <c r="I47" i="9"/>
  <c r="E5" i="9" s="1"/>
  <c r="I48" i="9"/>
  <c r="I51" i="9"/>
  <c r="I11" i="9"/>
  <c r="E8" i="9"/>
  <c r="F8" i="9"/>
  <c r="G8" i="9"/>
  <c r="H8" i="9"/>
  <c r="M11" i="9" s="1"/>
  <c r="D8" i="9"/>
  <c r="E7" i="9"/>
  <c r="J14" i="9" s="1"/>
  <c r="F7" i="9"/>
  <c r="K15" i="9" s="1"/>
  <c r="G7" i="9"/>
  <c r="H7" i="9"/>
  <c r="D7" i="9"/>
  <c r="I13" i="9" s="1"/>
  <c r="E3" i="9" s="1"/>
  <c r="G46" i="8"/>
  <c r="F46" i="8"/>
  <c r="E46" i="8"/>
  <c r="D46" i="8"/>
  <c r="L12" i="9" l="1"/>
  <c r="L16" i="9"/>
  <c r="L20" i="9"/>
  <c r="L24" i="9"/>
  <c r="L28" i="9"/>
  <c r="H4" i="9" s="1"/>
  <c r="L32" i="9"/>
  <c r="L36" i="9"/>
  <c r="L40" i="9"/>
  <c r="L44" i="9"/>
  <c r="L48" i="9"/>
  <c r="L11" i="9"/>
  <c r="L14" i="9"/>
  <c r="L18" i="9"/>
  <c r="L22" i="9"/>
  <c r="L26" i="9"/>
  <c r="L30" i="9"/>
  <c r="L34" i="9"/>
  <c r="L38" i="9"/>
  <c r="L42" i="9"/>
  <c r="L46" i="9"/>
  <c r="L50" i="9"/>
  <c r="L13" i="9"/>
  <c r="H3" i="9" s="1"/>
  <c r="L17" i="9"/>
  <c r="L21" i="9"/>
  <c r="L25" i="9"/>
  <c r="L29" i="9"/>
  <c r="L33" i="9"/>
  <c r="L37" i="9"/>
  <c r="L41" i="9"/>
  <c r="L45" i="9"/>
  <c r="L49" i="9"/>
  <c r="L31" i="9"/>
  <c r="L43" i="9"/>
  <c r="L27" i="9"/>
  <c r="M39" i="9"/>
  <c r="M51" i="9"/>
  <c r="M12" i="9"/>
  <c r="M16" i="9"/>
  <c r="M28" i="9"/>
  <c r="I4" i="9" s="1"/>
  <c r="M32" i="9"/>
  <c r="M15" i="9"/>
  <c r="M19" i="9"/>
  <c r="M23" i="9"/>
  <c r="M27" i="9"/>
  <c r="M31" i="9"/>
  <c r="M35" i="9"/>
  <c r="M43" i="9"/>
  <c r="M47" i="9"/>
  <c r="I5" i="9" s="1"/>
  <c r="M20" i="9"/>
  <c r="M40" i="9"/>
  <c r="M24" i="9"/>
  <c r="M36" i="9"/>
  <c r="L47" i="9"/>
  <c r="H5" i="9" s="1"/>
  <c r="L15" i="9"/>
  <c r="M13" i="9"/>
  <c r="I3" i="9" s="1"/>
  <c r="L39" i="9"/>
  <c r="L23" i="9"/>
  <c r="M48" i="9"/>
  <c r="L51" i="9"/>
  <c r="L35" i="9"/>
  <c r="L19" i="9"/>
  <c r="M44" i="9"/>
  <c r="I50" i="9"/>
  <c r="I46" i="9"/>
  <c r="I42" i="9"/>
  <c r="I38" i="9"/>
  <c r="I34" i="9"/>
  <c r="I30" i="9"/>
  <c r="I26" i="9"/>
  <c r="I22" i="9"/>
  <c r="I18" i="9"/>
  <c r="I14" i="9"/>
  <c r="J51" i="9"/>
  <c r="J47" i="9"/>
  <c r="F5" i="9" s="1"/>
  <c r="J43" i="9"/>
  <c r="J39" i="9"/>
  <c r="J35" i="9"/>
  <c r="J31" i="9"/>
  <c r="J27" i="9"/>
  <c r="J23" i="9"/>
  <c r="J19" i="9"/>
  <c r="J15" i="9"/>
  <c r="K11" i="9"/>
  <c r="K48" i="9"/>
  <c r="K44" i="9"/>
  <c r="K40" i="9"/>
  <c r="K36" i="9"/>
  <c r="K32" i="9"/>
  <c r="K28" i="9"/>
  <c r="G4" i="9" s="1"/>
  <c r="K24" i="9"/>
  <c r="K20" i="9"/>
  <c r="K16" i="9"/>
  <c r="K12" i="9"/>
  <c r="M50" i="9"/>
  <c r="M46" i="9"/>
  <c r="M42" i="9"/>
  <c r="M38" i="9"/>
  <c r="M34" i="9"/>
  <c r="M30" i="9"/>
  <c r="M26" i="9"/>
  <c r="M22" i="9"/>
  <c r="M18" i="9"/>
  <c r="M14" i="9"/>
  <c r="K49" i="9"/>
  <c r="K45" i="9"/>
  <c r="K41" i="9"/>
  <c r="K37" i="9"/>
  <c r="K33" i="9"/>
  <c r="K29" i="9"/>
  <c r="K25" i="9"/>
  <c r="K21" i="9"/>
  <c r="K17" i="9"/>
  <c r="K13" i="9"/>
  <c r="G3" i="9" s="1"/>
  <c r="I49" i="9"/>
  <c r="I45" i="9"/>
  <c r="I41" i="9"/>
  <c r="I37" i="9"/>
  <c r="I33" i="9"/>
  <c r="I29" i="9"/>
  <c r="I25" i="9"/>
  <c r="I21" i="9"/>
  <c r="I17" i="9"/>
  <c r="J50" i="9"/>
  <c r="J46" i="9"/>
  <c r="J42" i="9"/>
  <c r="J38" i="9"/>
  <c r="J34" i="9"/>
  <c r="J30" i="9"/>
  <c r="J26" i="9"/>
  <c r="J22" i="9"/>
  <c r="J18" i="9"/>
  <c r="K51" i="9"/>
  <c r="K47" i="9"/>
  <c r="G5" i="9" s="1"/>
  <c r="K43" i="9"/>
  <c r="K39" i="9"/>
  <c r="K35" i="9"/>
  <c r="K31" i="9"/>
  <c r="K27" i="9"/>
  <c r="K23" i="9"/>
  <c r="K19" i="9"/>
  <c r="M49" i="9"/>
  <c r="M45" i="9"/>
  <c r="M41" i="9"/>
  <c r="M37" i="9"/>
  <c r="M33" i="9"/>
  <c r="M29" i="9"/>
  <c r="M25" i="9"/>
  <c r="M21" i="9"/>
  <c r="M17" i="9"/>
  <c r="N48" i="9" l="1"/>
  <c r="O15" i="9"/>
  <c r="P35" i="9"/>
  <c r="N46" i="9"/>
  <c r="O38" i="9"/>
  <c r="N25" i="9"/>
  <c r="O47" i="9"/>
  <c r="O24" i="9"/>
  <c r="N32" i="9"/>
  <c r="O40" i="9"/>
  <c r="O25" i="9"/>
  <c r="O35" i="9"/>
  <c r="N51" i="9"/>
  <c r="P21" i="9"/>
  <c r="N26" i="9"/>
  <c r="O34" i="9"/>
  <c r="P48" i="9"/>
  <c r="P28" i="9"/>
  <c r="P34" i="9"/>
  <c r="P41" i="9"/>
  <c r="P24" i="9"/>
  <c r="P20" i="9"/>
  <c r="P44" i="9"/>
  <c r="P46" i="9"/>
  <c r="P30" i="9"/>
  <c r="P14" i="9"/>
  <c r="P37" i="9"/>
  <c r="N19" i="9"/>
  <c r="N37" i="9"/>
  <c r="O41" i="9"/>
  <c r="P11" i="9"/>
  <c r="P31" i="9"/>
  <c r="P39" i="9"/>
  <c r="P23" i="9"/>
  <c r="P47" i="9"/>
  <c r="P32" i="9"/>
  <c r="P36" i="9"/>
  <c r="P43" i="9"/>
  <c r="P19" i="9"/>
  <c r="P42" i="9"/>
  <c r="P26" i="9"/>
  <c r="P49" i="9"/>
  <c r="P33" i="9"/>
  <c r="P17" i="9"/>
  <c r="P12" i="9"/>
  <c r="P27" i="9"/>
  <c r="P50" i="9"/>
  <c r="P18" i="9"/>
  <c r="P25" i="9"/>
  <c r="N35" i="9"/>
  <c r="N16" i="9"/>
  <c r="N13" i="9"/>
  <c r="O12" i="9"/>
  <c r="P40" i="9"/>
  <c r="P16" i="9"/>
  <c r="P51" i="9"/>
  <c r="P15" i="9"/>
  <c r="P38" i="9"/>
  <c r="P22" i="9"/>
  <c r="P45" i="9"/>
  <c r="P29" i="9"/>
  <c r="P13" i="9"/>
  <c r="O28" i="9"/>
  <c r="N23" i="9"/>
  <c r="O14" i="9"/>
  <c r="N45" i="9"/>
  <c r="O13" i="9"/>
  <c r="O45" i="9"/>
  <c r="N36" i="9"/>
  <c r="O42" i="9"/>
  <c r="O43" i="9"/>
  <c r="O16" i="9"/>
  <c r="O32" i="9"/>
  <c r="O48" i="9"/>
  <c r="N27" i="9"/>
  <c r="N43" i="9"/>
  <c r="O22" i="9"/>
  <c r="N21" i="9"/>
  <c r="O23" i="9"/>
  <c r="N30" i="9"/>
  <c r="O17" i="9"/>
  <c r="O33" i="9"/>
  <c r="O49" i="9"/>
  <c r="N24" i="9"/>
  <c r="N40" i="9"/>
  <c r="O18" i="9"/>
  <c r="O50" i="9"/>
  <c r="N41" i="9"/>
  <c r="O27" i="9"/>
  <c r="O51" i="9"/>
  <c r="N42" i="9"/>
  <c r="N14" i="9"/>
  <c r="O44" i="9"/>
  <c r="N39" i="9"/>
  <c r="O46" i="9"/>
  <c r="N22" i="9"/>
  <c r="O29" i="9"/>
  <c r="N20" i="9"/>
  <c r="N11" i="9"/>
  <c r="N33" i="9"/>
  <c r="O19" i="9"/>
  <c r="N34" i="9"/>
  <c r="O20" i="9"/>
  <c r="O36" i="9"/>
  <c r="O11" i="9"/>
  <c r="N31" i="9"/>
  <c r="N47" i="9"/>
  <c r="O30" i="9"/>
  <c r="N29" i="9"/>
  <c r="O39" i="9"/>
  <c r="N38" i="9"/>
  <c r="O21" i="9"/>
  <c r="O37" i="9"/>
  <c r="N12" i="9"/>
  <c r="N28" i="9"/>
  <c r="N44" i="9"/>
  <c r="O26" i="9"/>
  <c r="N17" i="9"/>
  <c r="N49" i="9"/>
  <c r="O31" i="9"/>
  <c r="N18" i="9"/>
  <c r="N50" i="9"/>
  <c r="N15" i="9"/>
  <c r="Q29" i="9" l="1"/>
  <c r="R29" i="9" s="1"/>
  <c r="Q49" i="9"/>
  <c r="R49" i="9" s="1"/>
  <c r="Q28" i="9"/>
  <c r="R28" i="9" s="1"/>
  <c r="Q43" i="9"/>
  <c r="R43" i="9" s="1"/>
  <c r="Q50" i="9"/>
  <c r="R50" i="9" s="1"/>
  <c r="Q26" i="9"/>
  <c r="R26" i="9" s="1"/>
  <c r="Q25" i="9"/>
  <c r="R25" i="9" s="1"/>
  <c r="Q46" i="9"/>
  <c r="R46" i="9" s="1"/>
  <c r="Q34" i="9"/>
  <c r="R34" i="9" s="1"/>
  <c r="Q35" i="9"/>
  <c r="R35" i="9" s="1"/>
  <c r="Q32" i="9"/>
  <c r="R32" i="9" s="1"/>
  <c r="Q36" i="9"/>
  <c r="R36" i="9" s="1"/>
  <c r="Q24" i="9"/>
  <c r="R24" i="9" s="1"/>
  <c r="Q19" i="9"/>
  <c r="R19" i="9" s="1"/>
  <c r="Q17" i="9"/>
  <c r="R17" i="9" s="1"/>
  <c r="Q12" i="9"/>
  <c r="R12" i="9" s="1"/>
  <c r="Q31" i="9"/>
  <c r="R31" i="9" s="1"/>
  <c r="Q20" i="9"/>
  <c r="R20" i="9" s="1"/>
  <c r="Q51" i="9"/>
  <c r="R51" i="9" s="1"/>
  <c r="Q21" i="9"/>
  <c r="R21" i="9" s="1"/>
  <c r="Q48" i="9"/>
  <c r="R48" i="9" s="1"/>
  <c r="Q45" i="9"/>
  <c r="R45" i="9" s="1"/>
  <c r="Q39" i="9"/>
  <c r="R39" i="9" s="1"/>
  <c r="Q44" i="9"/>
  <c r="R44" i="9" s="1"/>
  <c r="Q33" i="9"/>
  <c r="R33" i="9" s="1"/>
  <c r="Q22" i="9"/>
  <c r="R22" i="9" s="1"/>
  <c r="Q14" i="9"/>
  <c r="R14" i="9" s="1"/>
  <c r="Q41" i="9"/>
  <c r="R41" i="9" s="1"/>
  <c r="Q30" i="9"/>
  <c r="R30" i="9" s="1"/>
  <c r="Q23" i="9"/>
  <c r="R23" i="9" s="1"/>
  <c r="Q13" i="9"/>
  <c r="R13" i="9" s="1"/>
  <c r="Q18" i="9"/>
  <c r="R18" i="9" s="1"/>
  <c r="Q40" i="9"/>
  <c r="R40" i="9" s="1"/>
  <c r="Q15" i="9"/>
  <c r="R15" i="9" s="1"/>
  <c r="Q38" i="9"/>
  <c r="R38" i="9" s="1"/>
  <c r="Q47" i="9"/>
  <c r="R47" i="9" s="1"/>
  <c r="Q11" i="9"/>
  <c r="Q42" i="9"/>
  <c r="R42" i="9" s="1"/>
  <c r="Q27" i="9"/>
  <c r="R27" i="9" s="1"/>
  <c r="Q16" i="9"/>
  <c r="R16" i="9" s="1"/>
  <c r="Q37" i="9"/>
  <c r="R37" i="9" s="1"/>
  <c r="Q8" i="9" l="1"/>
  <c r="R11" i="9"/>
</calcChain>
</file>

<file path=xl/sharedStrings.xml><?xml version="1.0" encoding="utf-8"?>
<sst xmlns="http://schemas.openxmlformats.org/spreadsheetml/2006/main" count="234" uniqueCount="96">
  <si>
    <t>Tract Name</t>
  </si>
  <si>
    <t>Neighborhood</t>
  </si>
  <si>
    <t>Household Income</t>
  </si>
  <si>
    <t>Mount Washington</t>
  </si>
  <si>
    <t>Homeland</t>
  </si>
  <si>
    <t>Fells Point</t>
  </si>
  <si>
    <t>Cheswolde</t>
  </si>
  <si>
    <t>Canton</t>
  </si>
  <si>
    <t>Violetville</t>
  </si>
  <si>
    <t>Hampden</t>
  </si>
  <si>
    <t>Lauraville</t>
  </si>
  <si>
    <t>Brooklyn</t>
  </si>
  <si>
    <t>Medfield</t>
  </si>
  <si>
    <t>South Baltimore</t>
  </si>
  <si>
    <t>Morrell Park</t>
  </si>
  <si>
    <t>Downtown</t>
  </si>
  <si>
    <t>Woodberry</t>
  </si>
  <si>
    <t>Frankford</t>
  </si>
  <si>
    <t>Loch Raven</t>
  </si>
  <si>
    <t>Beechfield</t>
  </si>
  <si>
    <t>Little Italy</t>
  </si>
  <si>
    <t>Irvington</t>
  </si>
  <si>
    <t>Lakeland</t>
  </si>
  <si>
    <t>Pigtown</t>
  </si>
  <si>
    <t>Remington</t>
  </si>
  <si>
    <t>Curtis Bay</t>
  </si>
  <si>
    <t>Hollins Market</t>
  </si>
  <si>
    <t>Percent Non-White</t>
  </si>
  <si>
    <t>Rent Affordibility</t>
  </si>
  <si>
    <t>Mortgage Affordibility</t>
  </si>
  <si>
    <t>Percent Abandoned Houses</t>
  </si>
  <si>
    <t>Percent Vacant Properties Owned by City</t>
  </si>
  <si>
    <t>Median Price of Home Sold</t>
  </si>
  <si>
    <t>Rate of Housing Voucher</t>
  </si>
  <si>
    <t>Percent of Housing Units Owner Occupied</t>
  </si>
  <si>
    <t>Total Number of Commercial Properties</t>
  </si>
  <si>
    <t>Number of Banks per 1,000 Residents</t>
  </si>
  <si>
    <t>Population Growth/Decline</t>
  </si>
  <si>
    <t xml:space="preserve">Total Dollar Amount Invested In Small Businesses (Per 50 Businesses) </t>
  </si>
  <si>
    <t>% of Employed Population With Travel Time to Work of 0-14 Minutes</t>
  </si>
  <si>
    <t>Unemployment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</si>
  <si>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</si>
  <si>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</si>
  <si>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</si>
  <si>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</si>
  <si>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</si>
  <si>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</si>
  <si>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</si>
  <si>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</si>
  <si>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</si>
  <si>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</si>
  <si>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</si>
  <si>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</si>
  <si>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</si>
  <si>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</si>
  <si>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</si>
  <si>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</si>
  <si>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</si>
  <si>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</si>
  <si>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</si>
  <si>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</si>
  <si>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</si>
  <si>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</si>
  <si>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</si>
  <si>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</si>
  <si>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</si>
  <si>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</si>
  <si>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</si>
  <si>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Percent Non-White</t>
  </si>
  <si>
    <t>higher % non-white, lower household income</t>
  </si>
  <si>
    <t xml:space="preserve">higher % non-white, higher mortgage affordability (?) </t>
  </si>
  <si>
    <t>higher % non-white, lower % of housing units owner occupied</t>
  </si>
  <si>
    <t xml:space="preserve">higher % non-white, lower % of pop. with low travel time to work </t>
  </si>
  <si>
    <t>Neighborhood #</t>
  </si>
  <si>
    <t>Population Tract</t>
  </si>
  <si>
    <t>Neighborhood Name</t>
  </si>
  <si>
    <t xml:space="preserve">mean </t>
  </si>
  <si>
    <t xml:space="preserve">standard deviation </t>
  </si>
  <si>
    <t>z_nonwhite</t>
  </si>
  <si>
    <t>z_income</t>
  </si>
  <si>
    <t>z_mortgage</t>
  </si>
  <si>
    <t>z_ownerhousing</t>
  </si>
  <si>
    <t xml:space="preserve">z_commute </t>
  </si>
  <si>
    <t>Anchor Number</t>
  </si>
  <si>
    <t>dist2_1</t>
  </si>
  <si>
    <t>dist2_2</t>
  </si>
  <si>
    <t>dist2_3</t>
  </si>
  <si>
    <t>min_dist2</t>
  </si>
  <si>
    <t>anchor_number</t>
  </si>
  <si>
    <t>sum_min_dist2</t>
  </si>
  <si>
    <t>low non-white, high household income, high mortgage affordability, high owner occupied housing, low commute time</t>
  </si>
  <si>
    <t>high non-white, low household income, high mortgage affordability, low owner occupied housing, high commute time</t>
  </si>
  <si>
    <t xml:space="preserve">high non-white, low household income, high mortgage affordability, high owner occupied housing, low commute time </t>
  </si>
  <si>
    <t xml:space="preserve">Cluster 1 </t>
  </si>
  <si>
    <t xml:space="preserve">Cluster 2 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</si>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</sst>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9" xfId="0" applyFont="1" applyBorder="1"/>
    <xf numFmtId="0" fontId="0" fillId="0" borderId="9" xfId="0" applyBorder="1"/>
    <xf numFmtId="0" fontId="1" fillId="0" borderId="0" xfId="0" applyFont="1" applyFill="1" applyBorder="1"/>
    <xf numFmtId="0" fontId="1" fillId="0" borderId="9" xfId="0" applyFont="1" applyFill="1" applyBorder="1"/>
    <xf numFmtId="0" fontId="0" fillId="0" borderId="0" xfId="0" applyBorder="1"/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BC8-7E07-2F42-AE6C-59179150EF64}">
  <dimension ref="A1:Q42"/>
  <sheetViews>
    <sheetView topLeftCell="M1" zoomScale="75" workbookViewId="0">
      <selection activeCell="P1" sqref="P1:P1048576"/>
    </sheetView>
  </sheetViews>
  <sheetFormatPr baseColWidth="10" defaultRowHeight="16" x14ac:dyDescent="0.2"/>
  <cols>
    <col min="1" max="1" width="21.6640625" customWidth="1"/>
    <col min="2" max="2" width="23" customWidth="1"/>
    <col min="3" max="3" width="17.5" customWidth="1"/>
    <col min="4" max="4" width="19.1640625" customWidth="1"/>
    <col min="5" max="5" width="25.6640625" customWidth="1"/>
    <col min="6" max="6" width="17.33203125" customWidth="1"/>
    <col min="7" max="7" width="19.5" customWidth="1"/>
    <col min="8" max="8" width="35.5" customWidth="1"/>
    <col min="9" max="9" width="26.1640625" customWidth="1"/>
    <col min="10" max="10" width="35.83203125" customWidth="1"/>
    <col min="11" max="11" width="21.83203125" customWidth="1"/>
    <col min="12" max="12" width="34.5" customWidth="1"/>
    <col min="13" max="13" width="33.1640625" customWidth="1"/>
    <col min="14" max="14" width="39.33203125" customWidth="1"/>
    <col min="15" max="15" width="60.1640625" customWidth="1"/>
    <col min="16" max="16" width="59.1640625" bestFit="1" customWidth="1"/>
    <col min="17" max="17" width="18.33203125" bestFit="1" customWidth="1"/>
  </cols>
  <sheetData>
    <row r="1" spans="1:17" x14ac:dyDescent="0.2">
      <c r="A1" t="s">
        <v>0</v>
      </c>
      <c r="B1" t="s">
        <v>1</v>
      </c>
      <c r="C1" t="s">
        <v>27</v>
      </c>
      <c r="D1" t="s">
        <v>2</v>
      </c>
      <c r="E1" t="s">
        <v>30</v>
      </c>
      <c r="F1" t="s">
        <v>28</v>
      </c>
      <c r="G1" t="s">
        <v>29</v>
      </c>
      <c r="H1" t="s">
        <v>31</v>
      </c>
      <c r="I1" t="s">
        <v>32</v>
      </c>
      <c r="J1" t="s">
        <v>34</v>
      </c>
      <c r="K1" t="s">
        <v>33</v>
      </c>
      <c r="L1" t="s">
        <v>35</v>
      </c>
      <c r="M1" t="s">
        <v>37</v>
      </c>
      <c r="N1" t="s">
        <v>36</v>
      </c>
      <c r="O1" t="s">
        <v>38</v>
      </c>
      <c r="P1" t="s">
        <v>39</v>
      </c>
      <c r="Q1" t="s">
        <v>40</v>
      </c>
    </row>
    <row r="2" spans="1:17" x14ac:dyDescent="0.2">
      <c r="A2">
        <v>24510271501</v>
      </c>
      <c r="B2" t="s">
        <v>3</v>
      </c>
      <c r="C2">
        <v>0.19719999999999999</v>
      </c>
      <c r="D2">
        <v>69634</v>
      </c>
      <c r="E2">
        <v>0.21727322107550201</v>
      </c>
      <c r="F2">
        <v>38.723404260000002</v>
      </c>
      <c r="G2">
        <v>28.333333329999999</v>
      </c>
      <c r="H2">
        <v>0</v>
      </c>
      <c r="I2">
        <v>255000</v>
      </c>
      <c r="J2">
        <v>81.803367730000005</v>
      </c>
      <c r="K2">
        <v>19.148936169999999</v>
      </c>
      <c r="L2">
        <v>99.111111111111114</v>
      </c>
      <c r="M2">
        <v>8.2474230000000003E-3</v>
      </c>
      <c r="N2">
        <v>0.12093647600619176</v>
      </c>
      <c r="O2">
        <v>2469856.145</v>
      </c>
      <c r="P2">
        <v>17.644202304877901</v>
      </c>
      <c r="Q2">
        <v>4.8522781746597632</v>
      </c>
    </row>
    <row r="3" spans="1:17" x14ac:dyDescent="0.2">
      <c r="A3">
        <v>24510271200</v>
      </c>
      <c r="B3" t="s">
        <v>4</v>
      </c>
      <c r="C3">
        <v>0.1865</v>
      </c>
      <c r="D3">
        <v>66907</v>
      </c>
      <c r="E3">
        <v>0.47012733000000001</v>
      </c>
      <c r="F3">
        <v>52.491366550000002</v>
      </c>
      <c r="G3">
        <v>26.588897830000001</v>
      </c>
      <c r="H3">
        <v>0</v>
      </c>
      <c r="I3">
        <v>338350</v>
      </c>
      <c r="J3">
        <v>74.476003919999997</v>
      </c>
      <c r="K3">
        <v>47.360631480000002</v>
      </c>
      <c r="L3">
        <v>231.33333333333334</v>
      </c>
      <c r="M3">
        <v>3.6593264200000003E-2</v>
      </c>
      <c r="N3">
        <v>3.5787906550618413E-2</v>
      </c>
      <c r="O3">
        <v>882537.61396666663</v>
      </c>
      <c r="P3">
        <v>23.636339524863224</v>
      </c>
      <c r="Q3">
        <v>6.4567042190015025</v>
      </c>
    </row>
    <row r="4" spans="1:17" x14ac:dyDescent="0.2">
      <c r="A4">
        <v>24510020300</v>
      </c>
      <c r="B4" t="s">
        <v>5</v>
      </c>
      <c r="C4">
        <v>0.19320000000000001</v>
      </c>
      <c r="D4">
        <v>52863</v>
      </c>
      <c r="E4">
        <v>1.03117505995204</v>
      </c>
      <c r="F4">
        <v>35.444685470000003</v>
      </c>
      <c r="G4">
        <v>20.779976720000001</v>
      </c>
      <c r="H4">
        <v>6.9767441860465098</v>
      </c>
      <c r="I4">
        <v>267500</v>
      </c>
      <c r="J4">
        <v>50.52757794</v>
      </c>
      <c r="K4">
        <v>13.88286334</v>
      </c>
      <c r="L4">
        <v>511.11111111111109</v>
      </c>
      <c r="M4">
        <v>0.25584333539999998</v>
      </c>
      <c r="N4">
        <v>0.48401373980805384</v>
      </c>
      <c r="O4">
        <v>2436880.4913333333</v>
      </c>
      <c r="P4">
        <v>23.677751674832969</v>
      </c>
      <c r="Q4">
        <v>4.4470765191249386</v>
      </c>
    </row>
    <row r="5" spans="1:17" x14ac:dyDescent="0.2">
      <c r="A5">
        <v>24510272004</v>
      </c>
      <c r="B5" t="s">
        <v>6</v>
      </c>
      <c r="C5">
        <v>0.23680000000000001</v>
      </c>
      <c r="D5">
        <v>48007</v>
      </c>
      <c r="E5">
        <v>0.10270455323519299</v>
      </c>
      <c r="F5">
        <v>44.745222929999997</v>
      </c>
      <c r="G5">
        <v>40.965517239999997</v>
      </c>
      <c r="H5">
        <v>0</v>
      </c>
      <c r="I5">
        <v>208000</v>
      </c>
      <c r="J5">
        <v>82.403286550000004</v>
      </c>
      <c r="K5">
        <v>36.22611465</v>
      </c>
      <c r="L5">
        <v>25.111111111111111</v>
      </c>
      <c r="M5">
        <v>0.13168595559999999</v>
      </c>
      <c r="N5">
        <v>0</v>
      </c>
      <c r="O5">
        <v>1909206.3226666667</v>
      </c>
      <c r="P5">
        <v>19.89166782967828</v>
      </c>
      <c r="Q5">
        <v>7.0668643382308538</v>
      </c>
    </row>
    <row r="6" spans="1:17" x14ac:dyDescent="0.2">
      <c r="A6">
        <v>24510010400</v>
      </c>
      <c r="B6" t="s">
        <v>7</v>
      </c>
      <c r="C6">
        <v>0.16239999999999999</v>
      </c>
      <c r="D6">
        <v>44105</v>
      </c>
      <c r="E6">
        <v>0.47052996532937102</v>
      </c>
      <c r="F6">
        <v>24.28180575</v>
      </c>
      <c r="G6">
        <v>17.42344245</v>
      </c>
      <c r="H6">
        <v>0</v>
      </c>
      <c r="I6">
        <v>295500</v>
      </c>
      <c r="J6">
        <v>66.889549279999997</v>
      </c>
      <c r="K6">
        <v>11.627906980000001</v>
      </c>
      <c r="L6">
        <v>204.22222222222223</v>
      </c>
      <c r="M6">
        <v>0.1211034483</v>
      </c>
      <c r="N6">
        <v>0.41666662037037044</v>
      </c>
      <c r="O6">
        <v>7991207.0219999999</v>
      </c>
      <c r="P6">
        <v>18.582557203251689</v>
      </c>
      <c r="Q6">
        <v>3.4540282675103526</v>
      </c>
    </row>
    <row r="7" spans="1:17" x14ac:dyDescent="0.2">
      <c r="A7">
        <v>24510250103</v>
      </c>
      <c r="B7" t="s">
        <v>8</v>
      </c>
      <c r="C7">
        <v>0.29630000000000001</v>
      </c>
      <c r="D7">
        <v>40634</v>
      </c>
      <c r="E7">
        <v>2.0621827411167502</v>
      </c>
      <c r="F7">
        <v>56.154357949999998</v>
      </c>
      <c r="G7">
        <v>31.266375549999999</v>
      </c>
      <c r="H7">
        <v>0</v>
      </c>
      <c r="I7">
        <v>80000</v>
      </c>
      <c r="J7">
        <v>63.927664970000002</v>
      </c>
      <c r="K7">
        <v>149.0352628</v>
      </c>
      <c r="L7">
        <v>476.77777777777777</v>
      </c>
      <c r="M7">
        <v>-6.38774748E-2</v>
      </c>
      <c r="N7">
        <v>0.11155729791387764</v>
      </c>
      <c r="O7">
        <v>2281638.0313333333</v>
      </c>
      <c r="P7">
        <v>20.899836169816169</v>
      </c>
      <c r="Q7">
        <v>11.136927676048582</v>
      </c>
    </row>
    <row r="8" spans="1:17" x14ac:dyDescent="0.2">
      <c r="A8">
        <v>24510261100</v>
      </c>
      <c r="B8" t="s">
        <v>7</v>
      </c>
      <c r="C8">
        <v>0.16350000000000001</v>
      </c>
      <c r="D8">
        <v>39841</v>
      </c>
      <c r="E8">
        <v>0.47052996532937102</v>
      </c>
      <c r="F8">
        <v>24.28180575</v>
      </c>
      <c r="G8">
        <v>17.42344245</v>
      </c>
      <c r="H8">
        <v>0</v>
      </c>
      <c r="I8">
        <v>295500</v>
      </c>
      <c r="J8">
        <v>66.889549279999997</v>
      </c>
      <c r="K8">
        <v>11.627906980000001</v>
      </c>
      <c r="L8">
        <v>204.22222222222223</v>
      </c>
      <c r="M8">
        <v>0.1211034483</v>
      </c>
      <c r="N8">
        <v>0.41666662037037044</v>
      </c>
      <c r="O8">
        <v>7991207.0219999999</v>
      </c>
      <c r="P8">
        <v>18.582557203251689</v>
      </c>
      <c r="Q8">
        <v>3.4540282675103526</v>
      </c>
    </row>
    <row r="9" spans="1:17" x14ac:dyDescent="0.2">
      <c r="A9">
        <v>24510010100</v>
      </c>
      <c r="B9" t="s">
        <v>7</v>
      </c>
      <c r="C9">
        <v>0.11219999999999999</v>
      </c>
      <c r="D9">
        <v>39259</v>
      </c>
      <c r="E9">
        <v>0.47052996532937102</v>
      </c>
      <c r="F9">
        <v>24.28180575</v>
      </c>
      <c r="G9">
        <v>17.42344245</v>
      </c>
      <c r="H9">
        <v>0</v>
      </c>
      <c r="I9">
        <v>295500</v>
      </c>
      <c r="J9">
        <v>66.889549279999997</v>
      </c>
      <c r="K9">
        <v>11.627906980000001</v>
      </c>
      <c r="L9">
        <v>204.22222222222223</v>
      </c>
      <c r="M9">
        <v>0.1211034483</v>
      </c>
      <c r="N9">
        <v>0.41666662037037044</v>
      </c>
      <c r="O9">
        <v>7991207.0219999999</v>
      </c>
      <c r="P9">
        <v>18.582557203251689</v>
      </c>
      <c r="Q9">
        <v>3.4540282675103526</v>
      </c>
    </row>
    <row r="10" spans="1:17" x14ac:dyDescent="0.2">
      <c r="A10">
        <v>24510130700</v>
      </c>
      <c r="B10" t="s">
        <v>9</v>
      </c>
      <c r="C10">
        <v>0.182</v>
      </c>
      <c r="D10">
        <v>38765</v>
      </c>
      <c r="E10">
        <v>0.81549439347604502</v>
      </c>
      <c r="F10">
        <v>41.596402470000001</v>
      </c>
      <c r="G10">
        <v>25.129701690000001</v>
      </c>
      <c r="H10">
        <v>0</v>
      </c>
      <c r="I10">
        <v>244900</v>
      </c>
      <c r="J10">
        <v>64.336682690000004</v>
      </c>
      <c r="K10">
        <v>33.445756039999999</v>
      </c>
      <c r="L10">
        <v>539.88888888888891</v>
      </c>
      <c r="M10">
        <v>-6.6872152200000007E-2</v>
      </c>
      <c r="N10">
        <v>0.26598808330457757</v>
      </c>
      <c r="O10">
        <v>1869666.97</v>
      </c>
      <c r="P10">
        <v>25.96347996758201</v>
      </c>
      <c r="Q10">
        <v>6.0275487661514582</v>
      </c>
    </row>
    <row r="11" spans="1:17" x14ac:dyDescent="0.2">
      <c r="A11">
        <v>24510270200</v>
      </c>
      <c r="B11" t="s">
        <v>10</v>
      </c>
      <c r="C11">
        <v>0.48430000000000001</v>
      </c>
      <c r="D11">
        <v>38140</v>
      </c>
      <c r="E11">
        <v>1.4765100671140901</v>
      </c>
      <c r="F11">
        <v>40.149094779999999</v>
      </c>
      <c r="G11">
        <v>28.351901649999999</v>
      </c>
      <c r="H11">
        <v>0</v>
      </c>
      <c r="I11">
        <v>155000</v>
      </c>
      <c r="J11">
        <v>72.818791950000005</v>
      </c>
      <c r="K11">
        <v>201.2779553</v>
      </c>
      <c r="L11">
        <v>132.66666666666666</v>
      </c>
      <c r="M11">
        <v>-5.1200000000000002E-2</v>
      </c>
      <c r="N11">
        <v>1.0184958852766237E-2</v>
      </c>
      <c r="O11">
        <v>785443.45606666664</v>
      </c>
      <c r="P11">
        <v>11.979921707811602</v>
      </c>
      <c r="Q11">
        <v>11.442784347865228</v>
      </c>
    </row>
    <row r="12" spans="1:17" x14ac:dyDescent="0.2">
      <c r="A12">
        <v>24003750201</v>
      </c>
      <c r="B12" t="s">
        <v>11</v>
      </c>
      <c r="C12">
        <v>0.36670000000000003</v>
      </c>
      <c r="D12">
        <v>37194</v>
      </c>
      <c r="E12">
        <v>7.8260869565217401</v>
      </c>
      <c r="F12">
        <v>52.462772049999998</v>
      </c>
      <c r="G12">
        <v>28.08798646</v>
      </c>
      <c r="H12">
        <v>0.90090090090090102</v>
      </c>
      <c r="I12">
        <v>67500</v>
      </c>
      <c r="J12">
        <v>40.329024680000003</v>
      </c>
      <c r="K12">
        <v>62.619320350000002</v>
      </c>
      <c r="L12">
        <v>798.66666666666663</v>
      </c>
      <c r="M12">
        <v>9.4972066999999993E-2</v>
      </c>
      <c r="N12">
        <v>0.14041987344660511</v>
      </c>
      <c r="O12">
        <v>7087627.2399999993</v>
      </c>
      <c r="P12">
        <v>18.607240224814401</v>
      </c>
      <c r="Q12">
        <v>16.769371613105424</v>
      </c>
    </row>
    <row r="13" spans="1:17" x14ac:dyDescent="0.2">
      <c r="A13">
        <v>24510270301</v>
      </c>
      <c r="B13" t="s">
        <v>10</v>
      </c>
      <c r="C13">
        <v>0.67190000000000005</v>
      </c>
      <c r="D13">
        <v>36213</v>
      </c>
      <c r="E13">
        <v>1.4765100671140901</v>
      </c>
      <c r="F13">
        <v>40.149094779999999</v>
      </c>
      <c r="G13">
        <v>28.351901649999999</v>
      </c>
      <c r="H13">
        <v>0</v>
      </c>
      <c r="I13">
        <v>155000</v>
      </c>
      <c r="J13">
        <v>72.818791950000005</v>
      </c>
      <c r="K13">
        <v>201.2779553</v>
      </c>
      <c r="L13">
        <v>132.66666666666666</v>
      </c>
      <c r="M13">
        <v>-5.1200000000000002E-2</v>
      </c>
      <c r="N13">
        <v>1.0184958852766237E-2</v>
      </c>
      <c r="O13">
        <v>785443.45606666664</v>
      </c>
      <c r="P13">
        <v>11.979921707811602</v>
      </c>
      <c r="Q13">
        <v>11.442784347865228</v>
      </c>
    </row>
    <row r="14" spans="1:17" x14ac:dyDescent="0.2">
      <c r="A14">
        <v>24510130803</v>
      </c>
      <c r="B14" t="s">
        <v>12</v>
      </c>
      <c r="C14">
        <v>0.26529999999999998</v>
      </c>
      <c r="D14">
        <v>35857</v>
      </c>
      <c r="E14">
        <v>0.81549439347604502</v>
      </c>
      <c r="F14">
        <v>41.596402470000001</v>
      </c>
      <c r="G14">
        <v>25.129701690000001</v>
      </c>
      <c r="H14">
        <v>0</v>
      </c>
      <c r="I14">
        <v>244900</v>
      </c>
      <c r="J14">
        <v>64.336682690000004</v>
      </c>
      <c r="K14">
        <v>33.445756039999999</v>
      </c>
      <c r="L14">
        <v>539.88888888888891</v>
      </c>
      <c r="M14">
        <v>-4.3668122000000004E-3</v>
      </c>
      <c r="N14">
        <v>0.26598808330457757</v>
      </c>
      <c r="O14">
        <v>1869666.97</v>
      </c>
      <c r="P14">
        <v>25.96347996758201</v>
      </c>
      <c r="Q14">
        <v>6.0275487661514582</v>
      </c>
    </row>
    <row r="15" spans="1:17" x14ac:dyDescent="0.2">
      <c r="A15">
        <v>24510130600</v>
      </c>
      <c r="B15" t="s">
        <v>9</v>
      </c>
      <c r="C15">
        <v>0.123</v>
      </c>
      <c r="D15">
        <v>35464</v>
      </c>
      <c r="E15">
        <v>0.81549439347604502</v>
      </c>
      <c r="F15">
        <v>41.596402470000001</v>
      </c>
      <c r="G15">
        <v>25.129701690000001</v>
      </c>
      <c r="H15">
        <v>0</v>
      </c>
      <c r="I15">
        <v>244900</v>
      </c>
      <c r="J15">
        <v>64.336682690000004</v>
      </c>
      <c r="K15">
        <v>33.445756039999999</v>
      </c>
      <c r="L15">
        <v>539.88888888888891</v>
      </c>
      <c r="M15">
        <v>-6.6872152000000004E-2</v>
      </c>
      <c r="N15">
        <v>0.26598808330457757</v>
      </c>
      <c r="O15">
        <v>1869666.97</v>
      </c>
      <c r="P15">
        <v>25.96347996758201</v>
      </c>
      <c r="Q15">
        <v>6.0275487661514582</v>
      </c>
    </row>
    <row r="16" spans="1:17" x14ac:dyDescent="0.2">
      <c r="A16">
        <v>24510130804</v>
      </c>
      <c r="B16" t="s">
        <v>9</v>
      </c>
      <c r="C16">
        <v>0.1555</v>
      </c>
      <c r="D16">
        <v>34707</v>
      </c>
      <c r="E16">
        <v>0.81549439347604502</v>
      </c>
      <c r="F16">
        <v>41.596402470000001</v>
      </c>
      <c r="G16">
        <v>25.129701690000001</v>
      </c>
      <c r="H16">
        <v>0</v>
      </c>
      <c r="I16">
        <v>244900</v>
      </c>
      <c r="J16">
        <v>64.336682690000004</v>
      </c>
      <c r="K16">
        <v>33.445756039999999</v>
      </c>
      <c r="L16">
        <v>539.88888888888891</v>
      </c>
      <c r="M16">
        <v>-6.6872152000000004E-2</v>
      </c>
      <c r="N16">
        <v>0.26598808330457757</v>
      </c>
      <c r="O16">
        <v>1869666.97</v>
      </c>
      <c r="P16">
        <v>25.96347996758201</v>
      </c>
      <c r="Q16">
        <v>6.0275487661514582</v>
      </c>
    </row>
    <row r="17" spans="1:17" x14ac:dyDescent="0.2">
      <c r="A17">
        <v>24510230200</v>
      </c>
      <c r="B17" t="s">
        <v>13</v>
      </c>
      <c r="C17">
        <v>0.1183</v>
      </c>
      <c r="D17">
        <v>34584</v>
      </c>
      <c r="E17">
        <v>0.23235550392099899</v>
      </c>
      <c r="F17">
        <v>28.061581530000002</v>
      </c>
      <c r="G17">
        <v>20.93294461</v>
      </c>
      <c r="H17">
        <v>0</v>
      </c>
      <c r="I17">
        <v>350000</v>
      </c>
      <c r="J17">
        <v>71.884984029999998</v>
      </c>
      <c r="K17">
        <v>5.5983205040000001</v>
      </c>
      <c r="L17">
        <v>254.33333333333334</v>
      </c>
      <c r="M17">
        <v>3.8834951499999999E-2</v>
      </c>
      <c r="N17">
        <v>0.54407448277568404</v>
      </c>
      <c r="O17">
        <v>4542341.166666667</v>
      </c>
      <c r="P17">
        <v>24.728987669838869</v>
      </c>
      <c r="Q17">
        <v>5.6359431837309542</v>
      </c>
    </row>
    <row r="18" spans="1:17" x14ac:dyDescent="0.2">
      <c r="A18">
        <v>24510250206</v>
      </c>
      <c r="B18" t="s">
        <v>14</v>
      </c>
      <c r="C18">
        <v>0.23669999999999999</v>
      </c>
      <c r="D18">
        <v>33943</v>
      </c>
      <c r="E18">
        <v>2.0621827411167502</v>
      </c>
      <c r="F18">
        <v>56.154357949999998</v>
      </c>
      <c r="G18">
        <v>31.266375549999999</v>
      </c>
      <c r="H18">
        <v>0</v>
      </c>
      <c r="I18">
        <v>80000</v>
      </c>
      <c r="J18">
        <v>63.927664970000002</v>
      </c>
      <c r="K18">
        <v>149.0352628</v>
      </c>
      <c r="L18">
        <v>99.111111111111114</v>
      </c>
      <c r="M18">
        <v>1.1795859400000001E-2</v>
      </c>
      <c r="N18">
        <v>0.11155729791387764</v>
      </c>
      <c r="O18">
        <v>2281638.0313333333</v>
      </c>
      <c r="P18">
        <v>20.899836169816169</v>
      </c>
      <c r="Q18">
        <v>11.136927676048582</v>
      </c>
    </row>
    <row r="19" spans="1:17" x14ac:dyDescent="0.2">
      <c r="A19">
        <v>24510010300</v>
      </c>
      <c r="B19" t="s">
        <v>7</v>
      </c>
      <c r="C19">
        <v>0.14860000000000001</v>
      </c>
      <c r="D19">
        <v>33660</v>
      </c>
      <c r="E19">
        <v>0.47052996532937102</v>
      </c>
      <c r="F19">
        <v>24.28180575</v>
      </c>
      <c r="G19">
        <v>17.42344245</v>
      </c>
      <c r="H19">
        <v>0</v>
      </c>
      <c r="I19">
        <v>295500</v>
      </c>
      <c r="J19">
        <v>66.889549279999997</v>
      </c>
      <c r="K19">
        <v>11.627906980000001</v>
      </c>
      <c r="L19">
        <v>204.22222222222223</v>
      </c>
      <c r="M19">
        <v>0.1211034483</v>
      </c>
      <c r="N19">
        <v>0.41666662037037044</v>
      </c>
      <c r="O19">
        <v>7991207.0219999999</v>
      </c>
      <c r="P19">
        <v>18.582557203251689</v>
      </c>
      <c r="Q19">
        <v>3.4540282675103526</v>
      </c>
    </row>
    <row r="20" spans="1:17" x14ac:dyDescent="0.2">
      <c r="A20">
        <v>24510040100</v>
      </c>
      <c r="B20" t="s">
        <v>15</v>
      </c>
      <c r="C20">
        <v>0.53969999999999996</v>
      </c>
      <c r="D20">
        <v>33047</v>
      </c>
      <c r="E20">
        <v>11.190817790530801</v>
      </c>
      <c r="F20">
        <v>47.688281480000001</v>
      </c>
      <c r="G20">
        <v>47.305389220000002</v>
      </c>
      <c r="H20">
        <v>25.6410256410256</v>
      </c>
      <c r="I20">
        <v>174400</v>
      </c>
      <c r="J20">
        <v>39.741750359999997</v>
      </c>
      <c r="K20">
        <v>95.085780749999998</v>
      </c>
      <c r="L20">
        <v>1221.2222222222222</v>
      </c>
      <c r="M20">
        <v>1.396551724</v>
      </c>
      <c r="N20">
        <v>3.6249102034673224</v>
      </c>
      <c r="O20">
        <v>1054644.3886333334</v>
      </c>
      <c r="P20">
        <v>32.047507004384805</v>
      </c>
      <c r="Q20">
        <v>4.8193878641238355</v>
      </c>
    </row>
    <row r="21" spans="1:17" x14ac:dyDescent="0.2">
      <c r="A21">
        <v>24510130806</v>
      </c>
      <c r="B21" t="s">
        <v>16</v>
      </c>
      <c r="C21">
        <v>0.33610000000000001</v>
      </c>
      <c r="D21">
        <v>32483</v>
      </c>
      <c r="E21">
        <v>0.81549439000000001</v>
      </c>
      <c r="F21">
        <v>41.596402470000001</v>
      </c>
      <c r="G21">
        <v>25.129701690000001</v>
      </c>
      <c r="H21">
        <v>0</v>
      </c>
      <c r="I21">
        <v>244900</v>
      </c>
      <c r="J21">
        <v>64.336682690000004</v>
      </c>
      <c r="K21">
        <v>33.445756039999999</v>
      </c>
      <c r="L21">
        <v>539.88888888888891</v>
      </c>
      <c r="M21">
        <v>0.26552655269999997</v>
      </c>
      <c r="N21">
        <v>0.26598808330457757</v>
      </c>
      <c r="O21">
        <v>1869666.97</v>
      </c>
      <c r="P21">
        <v>25.96347996758201</v>
      </c>
      <c r="Q21">
        <v>6.0275487661514582</v>
      </c>
    </row>
    <row r="22" spans="1:17" x14ac:dyDescent="0.2">
      <c r="A22">
        <v>24510250303</v>
      </c>
      <c r="B22" t="s">
        <v>14</v>
      </c>
      <c r="C22">
        <v>0.27879999999999999</v>
      </c>
      <c r="D22">
        <v>31533</v>
      </c>
      <c r="E22">
        <v>2.0621827411167502</v>
      </c>
      <c r="F22">
        <v>56.154357949999998</v>
      </c>
      <c r="G22">
        <v>31.266375549999999</v>
      </c>
      <c r="H22">
        <v>0</v>
      </c>
      <c r="I22">
        <v>80000</v>
      </c>
      <c r="J22">
        <v>63.927664970000002</v>
      </c>
      <c r="K22">
        <v>149.0352628</v>
      </c>
      <c r="L22">
        <v>476.77777777777777</v>
      </c>
      <c r="M22">
        <v>1.1795859400000001E-2</v>
      </c>
      <c r="N22">
        <v>0.11155729791387764</v>
      </c>
      <c r="O22">
        <v>2281638.0313333333</v>
      </c>
      <c r="P22">
        <v>20.899836169816169</v>
      </c>
      <c r="Q22">
        <v>11.136927676048582</v>
      </c>
    </row>
    <row r="23" spans="1:17" x14ac:dyDescent="0.2">
      <c r="A23">
        <v>24510250401</v>
      </c>
      <c r="B23" t="s">
        <v>11</v>
      </c>
      <c r="C23">
        <v>0.44359999999999999</v>
      </c>
      <c r="D23">
        <v>31454</v>
      </c>
      <c r="E23">
        <v>7.8260869565217401</v>
      </c>
      <c r="F23">
        <v>52.462772049999998</v>
      </c>
      <c r="G23">
        <v>28.08798646</v>
      </c>
      <c r="H23">
        <v>0.90090090090090102</v>
      </c>
      <c r="I23">
        <v>67500</v>
      </c>
      <c r="J23">
        <v>40.329024680000003</v>
      </c>
      <c r="K23">
        <v>62.619320350000002</v>
      </c>
      <c r="L23">
        <v>798.66666666666663</v>
      </c>
      <c r="M23">
        <v>9.4972066999999993E-2</v>
      </c>
      <c r="N23">
        <v>0.14041987344660511</v>
      </c>
      <c r="O23">
        <v>7087627.2399999993</v>
      </c>
      <c r="P23">
        <v>18.607240224814401</v>
      </c>
      <c r="Q23">
        <v>16.769371613105424</v>
      </c>
    </row>
    <row r="24" spans="1:17" x14ac:dyDescent="0.2">
      <c r="A24">
        <v>24510260102</v>
      </c>
      <c r="B24" t="s">
        <v>17</v>
      </c>
      <c r="C24">
        <v>0.86299999999999999</v>
      </c>
      <c r="D24">
        <v>30843</v>
      </c>
      <c r="E24">
        <v>1.2078830260648401</v>
      </c>
      <c r="F24">
        <v>50.64703257</v>
      </c>
      <c r="G24">
        <v>39.972602739999999</v>
      </c>
      <c r="H24">
        <v>1.31578947368421</v>
      </c>
      <c r="I24">
        <v>110000</v>
      </c>
      <c r="J24">
        <v>71.34456453</v>
      </c>
      <c r="K24">
        <v>148.14814809999999</v>
      </c>
      <c r="L24">
        <v>232</v>
      </c>
      <c r="M24">
        <v>5.3716055300000003E-2</v>
      </c>
      <c r="N24">
        <v>0.16449466988050249</v>
      </c>
      <c r="O24">
        <v>383351.58543333336</v>
      </c>
      <c r="P24">
        <v>10.360156812037896</v>
      </c>
      <c r="Q24">
        <v>10.931997309305297</v>
      </c>
    </row>
    <row r="25" spans="1:17" x14ac:dyDescent="0.2">
      <c r="A25">
        <v>24510270803</v>
      </c>
      <c r="B25" t="s">
        <v>18</v>
      </c>
      <c r="C25">
        <v>0.92200000000000004</v>
      </c>
      <c r="D25">
        <v>30166</v>
      </c>
      <c r="E25">
        <v>0.59171597633136097</v>
      </c>
      <c r="F25">
        <v>43.774104680000001</v>
      </c>
      <c r="G25">
        <v>36.888331239999999</v>
      </c>
      <c r="H25">
        <v>4</v>
      </c>
      <c r="I25">
        <v>150000</v>
      </c>
      <c r="J25">
        <v>76.781065089999998</v>
      </c>
      <c r="K25">
        <v>74.380165289999994</v>
      </c>
      <c r="L25">
        <v>51.333333333333336</v>
      </c>
      <c r="M25">
        <v>2.2056384700000001E-2</v>
      </c>
      <c r="N25">
        <v>0.1714454209228658</v>
      </c>
      <c r="O25">
        <v>312404.31560000003</v>
      </c>
      <c r="P25">
        <v>10.673702932896157</v>
      </c>
      <c r="Q25">
        <v>11.961554005249383</v>
      </c>
    </row>
    <row r="26" spans="1:17" x14ac:dyDescent="0.2">
      <c r="A26">
        <v>24510250101</v>
      </c>
      <c r="B26" t="s">
        <v>19</v>
      </c>
      <c r="C26">
        <v>0.91890000000000005</v>
      </c>
      <c r="D26">
        <v>28901</v>
      </c>
      <c r="E26">
        <v>1.02549889135255</v>
      </c>
      <c r="F26">
        <v>43.210361069999998</v>
      </c>
      <c r="G26">
        <v>33.530482259999999</v>
      </c>
      <c r="H26">
        <v>5.4054054054054097</v>
      </c>
      <c r="I26">
        <v>159450</v>
      </c>
      <c r="J26">
        <v>77.217294899999999</v>
      </c>
      <c r="K26">
        <v>110.6750392</v>
      </c>
      <c r="L26">
        <v>45.666666666666664</v>
      </c>
      <c r="M26">
        <v>-1.33049494E-2</v>
      </c>
      <c r="N26">
        <v>8.1539469463470279E-2</v>
      </c>
      <c r="O26">
        <v>349278.58793333336</v>
      </c>
      <c r="P26">
        <v>13.109817188791688</v>
      </c>
      <c r="Q26">
        <v>11.099940802998413</v>
      </c>
    </row>
    <row r="27" spans="1:17" x14ac:dyDescent="0.2">
      <c r="A27">
        <v>24510260201</v>
      </c>
      <c r="B27" t="s">
        <v>17</v>
      </c>
      <c r="C27">
        <v>0.88290000000000002</v>
      </c>
      <c r="D27">
        <v>27754</v>
      </c>
      <c r="E27">
        <v>1.2078830260648401</v>
      </c>
      <c r="F27">
        <v>50.64703257</v>
      </c>
      <c r="G27">
        <v>39.972602739999999</v>
      </c>
      <c r="H27">
        <v>1.31578947368421</v>
      </c>
      <c r="I27">
        <v>110000</v>
      </c>
      <c r="J27">
        <v>71.34456453</v>
      </c>
      <c r="K27">
        <v>148.14814809999999</v>
      </c>
      <c r="L27">
        <v>232</v>
      </c>
      <c r="M27">
        <v>5.3716055300000003E-2</v>
      </c>
      <c r="N27">
        <v>0.16449466988050249</v>
      </c>
      <c r="O27">
        <v>383351.58543333336</v>
      </c>
      <c r="P27">
        <v>10.360156812037896</v>
      </c>
      <c r="Q27">
        <v>10.931997309305297</v>
      </c>
    </row>
    <row r="28" spans="1:17" x14ac:dyDescent="0.2">
      <c r="A28">
        <v>24510030200</v>
      </c>
      <c r="B28" t="s">
        <v>20</v>
      </c>
      <c r="C28">
        <v>0.49059999999999998</v>
      </c>
      <c r="D28">
        <v>27607</v>
      </c>
      <c r="E28">
        <v>1.7939814814814801</v>
      </c>
      <c r="F28">
        <v>41.402855369999997</v>
      </c>
      <c r="G28">
        <v>44.204851750000003</v>
      </c>
      <c r="H28">
        <v>0</v>
      </c>
      <c r="I28">
        <v>295000</v>
      </c>
      <c r="J28">
        <v>36.574074070000002</v>
      </c>
      <c r="K28">
        <v>66.418373680000002</v>
      </c>
      <c r="L28">
        <v>478.77777777777777</v>
      </c>
      <c r="M28">
        <v>4.1591320100000002E-2</v>
      </c>
      <c r="N28">
        <v>0.8322544592426484</v>
      </c>
      <c r="O28">
        <v>8181406.8099999996</v>
      </c>
      <c r="P28">
        <v>35.575692355870807</v>
      </c>
      <c r="Q28">
        <v>14.121552742683079</v>
      </c>
    </row>
    <row r="29" spans="1:17" x14ac:dyDescent="0.2">
      <c r="A29">
        <v>24510200800</v>
      </c>
      <c r="B29" t="s">
        <v>21</v>
      </c>
      <c r="C29">
        <v>0.88739999999999997</v>
      </c>
      <c r="D29">
        <v>26669</v>
      </c>
      <c r="E29">
        <v>5.9940235542274598</v>
      </c>
      <c r="F29">
        <v>46.264367819999997</v>
      </c>
      <c r="G29">
        <v>47.194388779999997</v>
      </c>
      <c r="H29">
        <v>0.87976539589442804</v>
      </c>
      <c r="I29">
        <v>75000</v>
      </c>
      <c r="J29">
        <v>55.528212340000003</v>
      </c>
      <c r="K29">
        <v>211.68582380000001</v>
      </c>
      <c r="L29">
        <v>279.77777777777777</v>
      </c>
      <c r="M29">
        <v>-2.6009727199999999E-2</v>
      </c>
      <c r="N29">
        <v>0</v>
      </c>
      <c r="O29">
        <v>599937.75976666668</v>
      </c>
      <c r="P29">
        <v>13.889346331347522</v>
      </c>
      <c r="Q29">
        <v>17.649913024079588</v>
      </c>
    </row>
    <row r="30" spans="1:17" x14ac:dyDescent="0.2">
      <c r="A30">
        <v>24510230300</v>
      </c>
      <c r="B30" t="s">
        <v>13</v>
      </c>
      <c r="C30">
        <v>0.1426</v>
      </c>
      <c r="D30">
        <v>26589</v>
      </c>
      <c r="E30">
        <v>0.23235550392099899</v>
      </c>
      <c r="F30">
        <v>28.061581530000002</v>
      </c>
      <c r="G30">
        <v>20.93294461</v>
      </c>
      <c r="H30">
        <v>0</v>
      </c>
      <c r="I30">
        <v>350000</v>
      </c>
      <c r="J30">
        <v>71.884984029999998</v>
      </c>
      <c r="K30">
        <v>5.5983205040000001</v>
      </c>
      <c r="L30">
        <v>254.33333333333334</v>
      </c>
      <c r="M30">
        <v>3.8834951499999999E-2</v>
      </c>
      <c r="N30">
        <v>0.54407448277568404</v>
      </c>
      <c r="O30">
        <v>4542341.166666667</v>
      </c>
      <c r="P30">
        <v>24.728987669838869</v>
      </c>
      <c r="Q30">
        <v>5.6359431837309542</v>
      </c>
    </row>
    <row r="31" spans="1:17" x14ac:dyDescent="0.2">
      <c r="A31">
        <v>24510250205</v>
      </c>
      <c r="B31" t="s">
        <v>22</v>
      </c>
      <c r="C31">
        <v>0.78200000000000003</v>
      </c>
      <c r="D31">
        <v>25836</v>
      </c>
      <c r="E31">
        <v>6.9962686600000001</v>
      </c>
      <c r="F31">
        <v>51.971326159999997</v>
      </c>
      <c r="G31">
        <v>38.002980630000003</v>
      </c>
      <c r="H31">
        <v>2.6666666666666701</v>
      </c>
      <c r="I31">
        <v>59250</v>
      </c>
      <c r="J31">
        <v>45.335820900000002</v>
      </c>
      <c r="K31">
        <v>83.154121860000004</v>
      </c>
      <c r="L31">
        <v>253.22222222222223</v>
      </c>
      <c r="M31">
        <v>6.3317757000000002E-2</v>
      </c>
      <c r="N31">
        <v>7.0234562631689881E-2</v>
      </c>
      <c r="O31">
        <v>8181406.8099999996</v>
      </c>
      <c r="P31">
        <v>17.754965992984946</v>
      </c>
      <c r="Q31">
        <v>15.076783999919103</v>
      </c>
    </row>
    <row r="32" spans="1:17" x14ac:dyDescent="0.2">
      <c r="A32">
        <v>24510250402</v>
      </c>
      <c r="B32" t="s">
        <v>11</v>
      </c>
      <c r="C32">
        <v>0.62880000000000003</v>
      </c>
      <c r="D32">
        <v>25348</v>
      </c>
      <c r="E32">
        <v>7.8260869565217401</v>
      </c>
      <c r="F32">
        <v>52.462772049999998</v>
      </c>
      <c r="G32">
        <v>28.08798646</v>
      </c>
      <c r="H32">
        <v>0.90090090090090102</v>
      </c>
      <c r="I32">
        <v>67500</v>
      </c>
      <c r="J32">
        <v>40.329024680000003</v>
      </c>
      <c r="K32">
        <v>62.619320350000002</v>
      </c>
      <c r="L32">
        <v>798.66666666666663</v>
      </c>
      <c r="M32">
        <v>9.4972066999999993E-2</v>
      </c>
      <c r="N32">
        <v>0.14041987344660511</v>
      </c>
      <c r="O32">
        <v>7087627.2399999993</v>
      </c>
      <c r="P32">
        <v>18.607240224814401</v>
      </c>
      <c r="Q32">
        <v>16.769371613105424</v>
      </c>
    </row>
    <row r="33" spans="1:17" x14ac:dyDescent="0.2">
      <c r="A33">
        <v>24510210200</v>
      </c>
      <c r="B33" t="s">
        <v>23</v>
      </c>
      <c r="C33">
        <v>0.60540000000000005</v>
      </c>
      <c r="D33">
        <v>25184</v>
      </c>
      <c r="E33">
        <v>6.1755146262188498</v>
      </c>
      <c r="F33">
        <v>59.364820850000001</v>
      </c>
      <c r="G33">
        <v>25.87412587</v>
      </c>
      <c r="H33">
        <v>2.3391812865497101</v>
      </c>
      <c r="I33">
        <v>155000</v>
      </c>
      <c r="J33">
        <v>40.05055977</v>
      </c>
      <c r="K33">
        <v>250.8143322</v>
      </c>
      <c r="L33">
        <v>334.22222222222223</v>
      </c>
      <c r="M33">
        <v>-5.4343807799999998E-2</v>
      </c>
      <c r="N33">
        <v>0.40886787465927682</v>
      </c>
      <c r="O33">
        <v>2068613.3663333331</v>
      </c>
      <c r="P33">
        <v>25.739430136023362</v>
      </c>
      <c r="Q33">
        <v>13.67270437908287</v>
      </c>
    </row>
    <row r="34" spans="1:17" x14ac:dyDescent="0.2">
      <c r="A34">
        <v>24510120700</v>
      </c>
      <c r="B34" t="s">
        <v>24</v>
      </c>
      <c r="C34">
        <v>0.43130000000000002</v>
      </c>
      <c r="D34">
        <v>25123</v>
      </c>
      <c r="E34">
        <v>0.81549439347604502</v>
      </c>
      <c r="F34">
        <v>41.596402470000001</v>
      </c>
      <c r="G34">
        <v>25.129701690000001</v>
      </c>
      <c r="H34">
        <v>0</v>
      </c>
      <c r="I34">
        <v>244900</v>
      </c>
      <c r="J34">
        <v>64.336682690000004</v>
      </c>
      <c r="K34">
        <v>33.445756039999999</v>
      </c>
      <c r="L34">
        <v>539.88888888888891</v>
      </c>
      <c r="M34">
        <v>6.8231203800000001E-2</v>
      </c>
      <c r="N34">
        <v>0.26598808330457757</v>
      </c>
      <c r="O34">
        <v>1869666.97</v>
      </c>
      <c r="P34">
        <v>25.96347996758201</v>
      </c>
      <c r="Q34">
        <v>6.0275487661514582</v>
      </c>
    </row>
    <row r="35" spans="1:17" x14ac:dyDescent="0.2">
      <c r="A35">
        <v>24510170100</v>
      </c>
      <c r="B35" t="s">
        <v>15</v>
      </c>
      <c r="C35">
        <v>0.80710000000000004</v>
      </c>
      <c r="D35">
        <v>24776</v>
      </c>
      <c r="E35">
        <v>11.190817790530801</v>
      </c>
      <c r="F35">
        <v>47.688281480000001</v>
      </c>
      <c r="G35">
        <v>47.305389220000002</v>
      </c>
      <c r="H35">
        <v>25.6410256410256</v>
      </c>
      <c r="I35">
        <v>174400</v>
      </c>
      <c r="J35">
        <v>39.741750359999997</v>
      </c>
      <c r="K35">
        <v>95.085780749999998</v>
      </c>
      <c r="L35">
        <v>1221.2222222222222</v>
      </c>
      <c r="M35">
        <v>1.396551724</v>
      </c>
      <c r="N35">
        <v>3.6249102034673224</v>
      </c>
      <c r="O35">
        <v>1054644.3886333334</v>
      </c>
      <c r="P35">
        <v>32.047507004384805</v>
      </c>
      <c r="Q35">
        <v>4.8193878641238355</v>
      </c>
    </row>
    <row r="36" spans="1:17" x14ac:dyDescent="0.2">
      <c r="A36">
        <v>24510250500</v>
      </c>
      <c r="B36" t="s">
        <v>25</v>
      </c>
      <c r="C36">
        <v>0.48149999999999998</v>
      </c>
      <c r="D36">
        <v>24644</v>
      </c>
      <c r="E36">
        <v>7.8260869565217401</v>
      </c>
      <c r="F36">
        <v>52.462772049999998</v>
      </c>
      <c r="G36">
        <v>28.08798646</v>
      </c>
      <c r="H36">
        <v>0.90090090090090102</v>
      </c>
      <c r="I36">
        <v>67500</v>
      </c>
      <c r="J36">
        <v>40.329024680000003</v>
      </c>
      <c r="K36">
        <v>62.619320350000002</v>
      </c>
      <c r="L36">
        <v>798.66666666666663</v>
      </c>
      <c r="M36">
        <v>2.0341536899999998E-2</v>
      </c>
      <c r="N36">
        <v>0.14041987344660511</v>
      </c>
      <c r="O36">
        <v>7087627.2399999993</v>
      </c>
      <c r="P36">
        <v>18.607240224814401</v>
      </c>
      <c r="Q36">
        <v>16.769371613105424</v>
      </c>
    </row>
    <row r="37" spans="1:17" x14ac:dyDescent="0.2">
      <c r="A37">
        <v>24510110100</v>
      </c>
      <c r="B37" t="s">
        <v>15</v>
      </c>
      <c r="C37">
        <v>0.41639999999999999</v>
      </c>
      <c r="D37">
        <v>23998</v>
      </c>
      <c r="E37">
        <v>11.190817790530801</v>
      </c>
      <c r="F37">
        <v>47.688281480000001</v>
      </c>
      <c r="G37">
        <v>47.305389220000002</v>
      </c>
      <c r="H37">
        <v>25.6410256410256</v>
      </c>
      <c r="I37">
        <v>174400</v>
      </c>
      <c r="J37">
        <v>39.741750359999997</v>
      </c>
      <c r="K37">
        <v>95.085780749999998</v>
      </c>
      <c r="L37">
        <v>1221.2222222222222</v>
      </c>
      <c r="M37">
        <v>1.396551724</v>
      </c>
      <c r="N37">
        <v>3.6249102034673224</v>
      </c>
      <c r="O37">
        <v>1054644.3886333334</v>
      </c>
      <c r="P37">
        <v>32.047507004384805</v>
      </c>
      <c r="Q37">
        <v>4.8193878641238355</v>
      </c>
    </row>
    <row r="38" spans="1:17" x14ac:dyDescent="0.2">
      <c r="A38">
        <v>24510110200</v>
      </c>
      <c r="B38" t="s">
        <v>15</v>
      </c>
      <c r="C38">
        <v>0.433</v>
      </c>
      <c r="D38">
        <v>23225</v>
      </c>
      <c r="E38">
        <v>11.190817790530801</v>
      </c>
      <c r="F38">
        <v>47.688281480000001</v>
      </c>
      <c r="G38">
        <v>47.305389220000002</v>
      </c>
      <c r="H38">
        <v>25.6410256410256</v>
      </c>
      <c r="I38">
        <v>174400</v>
      </c>
      <c r="J38">
        <v>39.741750359999997</v>
      </c>
      <c r="K38">
        <v>95.085780749999998</v>
      </c>
      <c r="L38">
        <v>1221.2222222222222</v>
      </c>
      <c r="M38">
        <v>1.396551724</v>
      </c>
      <c r="N38">
        <v>3.6249102034673224</v>
      </c>
      <c r="O38">
        <v>1054644.3886333334</v>
      </c>
      <c r="P38">
        <v>32.047507004384805</v>
      </c>
      <c r="Q38">
        <v>4.8193878641238355</v>
      </c>
    </row>
    <row r="39" spans="1:17" x14ac:dyDescent="0.2">
      <c r="A39">
        <v>24510250600</v>
      </c>
      <c r="B39" t="s">
        <v>11</v>
      </c>
      <c r="C39">
        <v>0.2273</v>
      </c>
      <c r="D39">
        <v>23009</v>
      </c>
      <c r="E39">
        <v>7.8260869565217401</v>
      </c>
      <c r="F39">
        <v>52.462772049999998</v>
      </c>
      <c r="G39">
        <v>28.08798646</v>
      </c>
      <c r="H39">
        <v>0.90090090090090102</v>
      </c>
      <c r="I39">
        <v>67500</v>
      </c>
      <c r="J39">
        <v>40.329024680000003</v>
      </c>
      <c r="K39">
        <v>62.619320350000002</v>
      </c>
      <c r="L39">
        <v>798.66666666666663</v>
      </c>
      <c r="M39">
        <v>9.4972066999999993E-2</v>
      </c>
      <c r="N39">
        <v>0.14041987344660511</v>
      </c>
      <c r="O39">
        <v>7087627.2399999993</v>
      </c>
      <c r="P39">
        <v>18.607240224814401</v>
      </c>
      <c r="Q39">
        <v>16.769371613105424</v>
      </c>
    </row>
    <row r="40" spans="1:17" x14ac:dyDescent="0.2">
      <c r="A40">
        <v>24510180300</v>
      </c>
      <c r="B40" t="s">
        <v>26</v>
      </c>
      <c r="C40">
        <v>0.69930000000000003</v>
      </c>
      <c r="D40">
        <v>22384</v>
      </c>
      <c r="E40">
        <v>13.543191800000001</v>
      </c>
      <c r="F40">
        <v>54.410857499999999</v>
      </c>
      <c r="G40">
        <v>28.5012285</v>
      </c>
      <c r="H40">
        <v>42.702702702702702</v>
      </c>
      <c r="I40">
        <v>120000</v>
      </c>
      <c r="J40">
        <v>29.35578331</v>
      </c>
      <c r="K40">
        <v>72.794571250000004</v>
      </c>
      <c r="L40">
        <v>232.77777777777777</v>
      </c>
      <c r="M40">
        <v>-0.1034146341</v>
      </c>
      <c r="N40">
        <v>0.2457726675186786</v>
      </c>
      <c r="O40">
        <v>7242777.944666666</v>
      </c>
      <c r="P40">
        <v>23.710768304302775</v>
      </c>
      <c r="Q40">
        <v>15.80057741180989</v>
      </c>
    </row>
    <row r="41" spans="1:17" x14ac:dyDescent="0.2">
      <c r="A41">
        <v>24510040200</v>
      </c>
      <c r="B41" t="s">
        <v>15</v>
      </c>
      <c r="C41">
        <v>0.55730000000000002</v>
      </c>
      <c r="D41">
        <v>21579</v>
      </c>
      <c r="E41">
        <v>11.190817790530801</v>
      </c>
      <c r="F41">
        <v>47.688281480000001</v>
      </c>
      <c r="G41">
        <v>47.305389220000002</v>
      </c>
      <c r="H41">
        <v>25.6410256410256</v>
      </c>
      <c r="I41">
        <v>174400</v>
      </c>
      <c r="J41">
        <v>39.741750359999997</v>
      </c>
      <c r="K41">
        <v>95.085780749999998</v>
      </c>
      <c r="L41">
        <v>1221.2222222222222</v>
      </c>
      <c r="M41">
        <v>1.396551724</v>
      </c>
      <c r="N41">
        <v>3.6249102034673224</v>
      </c>
      <c r="O41">
        <v>1054644.3886333334</v>
      </c>
      <c r="P41">
        <v>32.047507004384805</v>
      </c>
      <c r="Q41">
        <v>4.8193878641238355</v>
      </c>
    </row>
    <row r="42" spans="1:17" x14ac:dyDescent="0.2">
      <c r="A42">
        <v>24510210100</v>
      </c>
      <c r="B42" t="s">
        <v>23</v>
      </c>
      <c r="C42">
        <v>0.61599999999999999</v>
      </c>
      <c r="D42">
        <v>19924</v>
      </c>
      <c r="E42">
        <v>6.1755146262188498</v>
      </c>
      <c r="F42">
        <v>59.364820850000001</v>
      </c>
      <c r="G42">
        <v>25.87412587</v>
      </c>
      <c r="H42">
        <v>2.3391812865497101</v>
      </c>
      <c r="I42">
        <v>155000</v>
      </c>
      <c r="J42">
        <v>40.05055977</v>
      </c>
      <c r="K42">
        <v>250.8143322</v>
      </c>
      <c r="L42">
        <v>334.22222222222223</v>
      </c>
      <c r="M42">
        <v>-5.4343807799999998E-2</v>
      </c>
      <c r="N42">
        <v>0.40886787465927682</v>
      </c>
      <c r="O42">
        <v>2068613.3663333331</v>
      </c>
      <c r="P42">
        <v>25.739430136023362</v>
      </c>
      <c r="Q42">
        <v>13.67270437908287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9D57-2899-2240-8D87-78219E83A3C9}">
  <dimension ref="A1:I78"/>
  <sheetViews>
    <sheetView topLeftCell="A4" zoomScale="106" workbookViewId="0">
      <selection activeCell="D8" sqref="D8"/>
    </sheetView>
  </sheetViews>
  <sheetFormatPr baseColWidth="10" defaultRowHeight="16" x14ac:dyDescent="0.2"/>
  <cols>
    <col min="1" max="1" width="60.1640625" bestFit="1" customWidth="1"/>
    <col min="2" max="2" width="26" bestFit="1" customWidth="1"/>
    <col min="6" max="6" width="13.83203125" bestFit="1" customWidth="1"/>
  </cols>
  <sheetData>
    <row r="1" spans="1:9" x14ac:dyDescent="0.2">
      <c r="A1" t="s">
        <v>41</v>
      </c>
    </row>
    <row r="2" spans="1:9" ht="17" thickBot="1" x14ac:dyDescent="0.25"/>
    <row r="3" spans="1:9" x14ac:dyDescent="0.2">
      <c r="A3" s="4" t="s">
        <v>42</v>
      </c>
      <c r="B3" s="4"/>
    </row>
    <row r="4" spans="1:9" x14ac:dyDescent="0.2">
      <c r="A4" s="1" t="s">
        <v>43</v>
      </c>
      <c r="B4" s="1">
        <v>0.92137712258656279</v>
      </c>
    </row>
    <row r="5" spans="1:9" x14ac:dyDescent="0.2">
      <c r="A5" s="6" t="s">
        <v>44</v>
      </c>
      <c r="B5" s="6">
        <v>0.84893580202589403</v>
      </c>
    </row>
    <row r="6" spans="1:9" x14ac:dyDescent="0.2">
      <c r="A6" s="1" t="s">
        <v>45</v>
      </c>
      <c r="B6" s="1">
        <v>0.76759354157829851</v>
      </c>
    </row>
    <row r="7" spans="1:9" x14ac:dyDescent="0.2">
      <c r="A7" s="1" t="s">
        <v>46</v>
      </c>
      <c r="B7" s="1">
        <v>0.12576893160693534</v>
      </c>
    </row>
    <row r="8" spans="1:9" ht="17" thickBot="1" x14ac:dyDescent="0.25">
      <c r="A8" s="2" t="s">
        <v>47</v>
      </c>
      <c r="B8" s="2">
        <v>41</v>
      </c>
    </row>
    <row r="10" spans="1:9" ht="17" thickBot="1" x14ac:dyDescent="0.25">
      <c r="A10" t="s">
        <v>48</v>
      </c>
    </row>
    <row r="11" spans="1:9" x14ac:dyDescent="0.2">
      <c r="A11" s="3"/>
      <c r="B11" s="3" t="s">
        <v>53</v>
      </c>
      <c r="C11" s="3" t="s">
        <v>54</v>
      </c>
      <c r="D11" s="3" t="s">
        <v>55</v>
      </c>
      <c r="E11" s="3" t="s">
        <v>56</v>
      </c>
      <c r="F11" s="5" t="s">
        <v>57</v>
      </c>
    </row>
    <row r="12" spans="1:9" x14ac:dyDescent="0.2">
      <c r="A12" s="1" t="s">
        <v>49</v>
      </c>
      <c r="B12" s="1">
        <v>14</v>
      </c>
      <c r="C12" s="1">
        <v>2.3111779816597973</v>
      </c>
      <c r="D12" s="1">
        <v>0.16508414154712839</v>
      </c>
      <c r="E12" s="1">
        <v>10.436589754876771</v>
      </c>
      <c r="F12" s="6">
        <v>2.3423625945736869E-7</v>
      </c>
    </row>
    <row r="13" spans="1:9" x14ac:dyDescent="0.2">
      <c r="A13" s="1" t="s">
        <v>50</v>
      </c>
      <c r="B13" s="1">
        <v>26</v>
      </c>
      <c r="C13" s="1">
        <v>0.4112634280962994</v>
      </c>
      <c r="D13" s="1">
        <v>1.5817824157549978E-2</v>
      </c>
      <c r="E13" s="1"/>
      <c r="F13" s="1"/>
    </row>
    <row r="14" spans="1:9" ht="17" thickBot="1" x14ac:dyDescent="0.25">
      <c r="A14" s="2" t="s">
        <v>51</v>
      </c>
      <c r="B14" s="2">
        <v>40</v>
      </c>
      <c r="C14" s="2">
        <v>2.7224414097560965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</v>
      </c>
      <c r="C16" s="3" t="s">
        <v>46</v>
      </c>
      <c r="D16" s="3" t="s">
        <v>59</v>
      </c>
      <c r="E16" s="5" t="s">
        <v>60</v>
      </c>
      <c r="F16" s="3" t="s">
        <v>61</v>
      </c>
      <c r="G16" s="3" t="s">
        <v>62</v>
      </c>
      <c r="H16" s="3" t="s">
        <v>63</v>
      </c>
      <c r="I16" s="3" t="s">
        <v>64</v>
      </c>
    </row>
    <row r="17" spans="1:9" ht="17" thickBot="1" x14ac:dyDescent="0.25">
      <c r="A17" s="1" t="s">
        <v>52</v>
      </c>
      <c r="B17" s="1">
        <v>1.5551197466029325</v>
      </c>
      <c r="C17" s="1">
        <v>0.70384132527257637</v>
      </c>
      <c r="D17" s="1">
        <v>2.2094749068629662</v>
      </c>
      <c r="E17" s="6">
        <v>3.6153390015887681E-2</v>
      </c>
      <c r="F17" s="1">
        <v>0.10835318237173786</v>
      </c>
      <c r="G17" s="1">
        <v>3.0018863108341272</v>
      </c>
      <c r="H17" s="1">
        <v>0.10835318237173786</v>
      </c>
      <c r="I17" s="1">
        <v>3.0018863108341272</v>
      </c>
    </row>
    <row r="18" spans="1:9" ht="17" thickBot="1" x14ac:dyDescent="0.25">
      <c r="A18" s="6" t="s">
        <v>2</v>
      </c>
      <c r="B18" s="1">
        <v>-8.7197158254920591E-6</v>
      </c>
      <c r="C18" s="1">
        <v>2.8335652620423875E-6</v>
      </c>
      <c r="D18" s="1">
        <v>-3.0772948632236656</v>
      </c>
      <c r="E18" s="8">
        <v>4.8745270281359962E-3</v>
      </c>
      <c r="F18" s="1">
        <v>-1.4544192637935993E-5</v>
      </c>
      <c r="G18" s="1">
        <v>-2.8952390130481248E-6</v>
      </c>
      <c r="H18" s="1">
        <v>-1.4544192637935993E-5</v>
      </c>
      <c r="I18" s="1">
        <v>-2.8952390130481248E-6</v>
      </c>
    </row>
    <row r="19" spans="1:9" x14ac:dyDescent="0.2">
      <c r="A19" s="1" t="s">
        <v>30</v>
      </c>
      <c r="B19" s="1">
        <v>-1.5868354814031361E-2</v>
      </c>
      <c r="C19" s="1">
        <v>2.5219737603779602E-2</v>
      </c>
      <c r="D19" s="1">
        <v>-0.62920380312177482</v>
      </c>
      <c r="E19" s="6">
        <v>0.5347055718573499</v>
      </c>
      <c r="F19" s="1">
        <v>-6.7708267893448998E-2</v>
      </c>
      <c r="G19" s="1">
        <v>3.5971558265386283E-2</v>
      </c>
      <c r="H19" s="1">
        <v>-6.7708267893448998E-2</v>
      </c>
      <c r="I19" s="1">
        <v>3.5971558265386283E-2</v>
      </c>
    </row>
    <row r="20" spans="1:9" ht="17" thickBot="1" x14ac:dyDescent="0.25">
      <c r="A20" s="1" t="s">
        <v>28</v>
      </c>
      <c r="B20" s="1">
        <v>7.1930965145792043E-3</v>
      </c>
      <c r="C20" s="1">
        <v>6.1633863883092648E-3</v>
      </c>
      <c r="D20" s="1">
        <v>1.167068890605836</v>
      </c>
      <c r="E20" s="6">
        <v>0.25377518350518413</v>
      </c>
      <c r="F20" s="1">
        <v>-5.4759256483212634E-3</v>
      </c>
      <c r="G20" s="1">
        <v>1.9862118677479671E-2</v>
      </c>
      <c r="H20" s="1">
        <v>-5.4759256483212634E-3</v>
      </c>
      <c r="I20" s="1">
        <v>1.9862118677479671E-2</v>
      </c>
    </row>
    <row r="21" spans="1:9" ht="17" thickBot="1" x14ac:dyDescent="0.25">
      <c r="A21" s="6" t="s">
        <v>29</v>
      </c>
      <c r="B21" s="1">
        <v>1.3149501134520968E-2</v>
      </c>
      <c r="C21" s="1">
        <v>6.0142628430024459E-3</v>
      </c>
      <c r="D21" s="1">
        <v>2.18638617529334</v>
      </c>
      <c r="E21" s="8">
        <v>3.7981582463036782E-2</v>
      </c>
      <c r="F21" s="1">
        <v>7.8700680899346058E-4</v>
      </c>
      <c r="G21" s="1">
        <v>2.5511995460048474E-2</v>
      </c>
      <c r="H21" s="1">
        <v>7.8700680899346058E-4</v>
      </c>
      <c r="I21" s="1">
        <v>2.5511995460048474E-2</v>
      </c>
    </row>
    <row r="22" spans="1:9" x14ac:dyDescent="0.2">
      <c r="A22" s="1" t="s">
        <v>31</v>
      </c>
      <c r="B22" s="1">
        <v>3.5594193094160569E-3</v>
      </c>
      <c r="C22" s="1">
        <v>6.7569305168170167E-3</v>
      </c>
      <c r="D22" s="1">
        <v>0.52678051084840671</v>
      </c>
      <c r="E22" s="6">
        <v>0.60281185538432402</v>
      </c>
      <c r="F22" s="1">
        <v>-1.0329650282765723E-2</v>
      </c>
      <c r="G22" s="1">
        <v>1.7448488901597836E-2</v>
      </c>
      <c r="H22" s="1">
        <v>-1.0329650282765723E-2</v>
      </c>
      <c r="I22" s="1">
        <v>1.7448488901597836E-2</v>
      </c>
    </row>
    <row r="23" spans="1:9" ht="17" thickBot="1" x14ac:dyDescent="0.25">
      <c r="A23" s="1" t="s">
        <v>32</v>
      </c>
      <c r="B23" s="1">
        <v>1.5711061800706733E-6</v>
      </c>
      <c r="C23" s="1">
        <v>8.4366553708443552E-7</v>
      </c>
      <c r="D23" s="1">
        <v>1.862238186829521</v>
      </c>
      <c r="E23" s="6">
        <v>7.390805417787738E-2</v>
      </c>
      <c r="F23" s="1">
        <v>-1.6307316777483455E-7</v>
      </c>
      <c r="G23" s="1">
        <v>3.3052855279161814E-6</v>
      </c>
      <c r="H23" s="1">
        <v>-1.6307316777483455E-7</v>
      </c>
      <c r="I23" s="1">
        <v>3.3052855279161814E-6</v>
      </c>
    </row>
    <row r="24" spans="1:9" ht="17" thickBot="1" x14ac:dyDescent="0.25">
      <c r="A24" s="6" t="s">
        <v>34</v>
      </c>
      <c r="B24" s="1">
        <v>-1.3895822117707663E-2</v>
      </c>
      <c r="C24" s="1">
        <v>5.7274245521620965E-3</v>
      </c>
      <c r="D24" s="1">
        <v>-2.4261903393318391</v>
      </c>
      <c r="E24" s="8">
        <v>2.2498063664997611E-2</v>
      </c>
      <c r="F24" s="1">
        <v>-2.5668711892282828E-2</v>
      </c>
      <c r="G24" s="1">
        <v>-2.1229323431325008E-3</v>
      </c>
      <c r="H24" s="1">
        <v>-2.5668711892282828E-2</v>
      </c>
      <c r="I24" s="1">
        <v>-2.1229323431325008E-3</v>
      </c>
    </row>
    <row r="25" spans="1:9" x14ac:dyDescent="0.2">
      <c r="A25" s="1" t="s">
        <v>33</v>
      </c>
      <c r="B25" s="1">
        <v>-4.3308944531640533E-4</v>
      </c>
      <c r="C25" s="1">
        <v>8.715906117554152E-4</v>
      </c>
      <c r="D25" s="1">
        <v>-0.49689549138688799</v>
      </c>
      <c r="E25" s="6">
        <v>0.62343841201485772</v>
      </c>
      <c r="F25" s="1">
        <v>-2.2246696062244121E-3</v>
      </c>
      <c r="G25" s="1">
        <v>1.3584907155916016E-3</v>
      </c>
      <c r="H25" s="1">
        <v>-2.2246696062244121E-3</v>
      </c>
      <c r="I25" s="1">
        <v>1.3584907155916016E-3</v>
      </c>
    </row>
    <row r="26" spans="1:9" x14ac:dyDescent="0.2">
      <c r="A26" s="1" t="s">
        <v>35</v>
      </c>
      <c r="B26" s="1">
        <v>-2.1758274650347228E-4</v>
      </c>
      <c r="C26" s="1">
        <v>2.4580676029693017E-4</v>
      </c>
      <c r="D26" s="1">
        <v>-0.8851780408343376</v>
      </c>
      <c r="E26" s="6">
        <v>0.38417407785872615</v>
      </c>
      <c r="F26" s="1">
        <v>-7.2284577851124436E-4</v>
      </c>
      <c r="G26" s="1">
        <v>2.8768028550429985E-4</v>
      </c>
      <c r="H26" s="1">
        <v>-7.2284577851124436E-4</v>
      </c>
      <c r="I26" s="1">
        <v>2.8768028550429985E-4</v>
      </c>
    </row>
    <row r="27" spans="1:9" x14ac:dyDescent="0.2">
      <c r="A27" s="1" t="s">
        <v>37</v>
      </c>
      <c r="B27" s="1">
        <v>1.1493034602030562E-2</v>
      </c>
      <c r="C27" s="1">
        <v>0.33215059941931929</v>
      </c>
      <c r="D27" s="1">
        <v>3.4601878250779032E-2</v>
      </c>
      <c r="E27" s="6">
        <v>0.9726614883496647</v>
      </c>
      <c r="F27" s="1">
        <v>-0.6712523005672566</v>
      </c>
      <c r="G27" s="1">
        <v>0.6942383697713177</v>
      </c>
      <c r="H27" s="1">
        <v>-0.6712523005672566</v>
      </c>
      <c r="I27" s="1">
        <v>0.6942383697713177</v>
      </c>
    </row>
    <row r="28" spans="1:9" x14ac:dyDescent="0.2">
      <c r="A28" s="1" t="s">
        <v>36</v>
      </c>
      <c r="B28" s="1">
        <v>4.5446016010375373E-2</v>
      </c>
      <c r="C28" s="1">
        <v>0.16371391513190947</v>
      </c>
      <c r="D28" s="1">
        <v>0.27759409439178145</v>
      </c>
      <c r="E28" s="6">
        <v>0.78351934922263311</v>
      </c>
      <c r="F28" s="1">
        <v>-0.2910727560587455</v>
      </c>
      <c r="G28" s="1">
        <v>0.38196478807949619</v>
      </c>
      <c r="H28" s="1">
        <v>-0.2910727560587455</v>
      </c>
      <c r="I28" s="1">
        <v>0.38196478807949619</v>
      </c>
    </row>
    <row r="29" spans="1:9" ht="17" thickBot="1" x14ac:dyDescent="0.25">
      <c r="A29" s="1" t="s">
        <v>38</v>
      </c>
      <c r="B29" s="1">
        <v>-3.2973370540031248E-8</v>
      </c>
      <c r="C29" s="1">
        <v>2.0204410064345432E-8</v>
      </c>
      <c r="D29" s="1">
        <v>-1.6319887804207212</v>
      </c>
      <c r="E29" s="6">
        <v>0.11473657182074182</v>
      </c>
      <c r="F29" s="1">
        <v>-7.4504130217705637E-8</v>
      </c>
      <c r="G29" s="1">
        <v>8.5573891376431352E-9</v>
      </c>
      <c r="H29" s="1">
        <v>-7.4504130217705637E-8</v>
      </c>
      <c r="I29" s="1">
        <v>8.5573891376431352E-9</v>
      </c>
    </row>
    <row r="30" spans="1:9" ht="17" thickBot="1" x14ac:dyDescent="0.25">
      <c r="A30" s="6" t="s">
        <v>39</v>
      </c>
      <c r="B30" s="1">
        <v>-3.9364109105037765E-2</v>
      </c>
      <c r="C30" s="1">
        <v>1.0130182761815293E-2</v>
      </c>
      <c r="D30" s="1">
        <v>-3.8858241781596301</v>
      </c>
      <c r="E30" s="8">
        <v>6.2922582989985844E-4</v>
      </c>
      <c r="F30" s="1">
        <v>-6.0186997990781664E-2</v>
      </c>
      <c r="G30" s="1">
        <v>-1.8541220219293865E-2</v>
      </c>
      <c r="H30" s="1">
        <v>-6.0186997990781664E-2</v>
      </c>
      <c r="I30" s="1">
        <v>-1.8541220219293865E-2</v>
      </c>
    </row>
    <row r="31" spans="1:9" ht="17" thickBot="1" x14ac:dyDescent="0.25">
      <c r="A31" s="2" t="s">
        <v>40</v>
      </c>
      <c r="B31" s="2">
        <v>7.7116533285835169E-3</v>
      </c>
      <c r="C31" s="2">
        <v>1.9363069132833765E-2</v>
      </c>
      <c r="D31" s="2">
        <v>0.39826606390135449</v>
      </c>
      <c r="E31" s="7">
        <v>0.69368573414236168</v>
      </c>
      <c r="F31" s="2">
        <v>-3.2089705296433416E-2</v>
      </c>
      <c r="G31" s="2">
        <v>4.7513011953600442E-2</v>
      </c>
      <c r="H31" s="2">
        <v>-3.2089705296433416E-2</v>
      </c>
      <c r="I31" s="2">
        <v>4.7513011953600442E-2</v>
      </c>
    </row>
    <row r="35" spans="1:3" x14ac:dyDescent="0.2">
      <c r="A35" t="s">
        <v>65</v>
      </c>
    </row>
    <row r="36" spans="1:3" ht="17" thickBot="1" x14ac:dyDescent="0.25"/>
    <row r="37" spans="1:3" x14ac:dyDescent="0.2">
      <c r="A37" s="3" t="s">
        <v>66</v>
      </c>
      <c r="B37" s="3" t="s">
        <v>68</v>
      </c>
      <c r="C37" s="3" t="s">
        <v>67</v>
      </c>
    </row>
    <row r="38" spans="1:3" x14ac:dyDescent="0.2">
      <c r="A38" s="1">
        <v>1</v>
      </c>
      <c r="B38" s="1">
        <v>9.6664798262861396E-2</v>
      </c>
      <c r="C38" s="1">
        <v>0.10053520173713859</v>
      </c>
    </row>
    <row r="39" spans="1:3" x14ac:dyDescent="0.2">
      <c r="A39" s="1">
        <v>2</v>
      </c>
      <c r="B39" s="1">
        <v>0.20960388476559061</v>
      </c>
      <c r="C39" s="1">
        <v>-2.310388476559061E-2</v>
      </c>
    </row>
    <row r="40" spans="1:3" x14ac:dyDescent="0.2">
      <c r="A40" s="1">
        <v>3</v>
      </c>
      <c r="B40" s="1">
        <v>0.27859553452778529</v>
      </c>
      <c r="C40" s="1">
        <v>-8.5395534527785283E-2</v>
      </c>
    </row>
    <row r="41" spans="1:3" x14ac:dyDescent="0.2">
      <c r="A41" s="1">
        <v>4</v>
      </c>
      <c r="B41" s="1">
        <v>0.36603112931820891</v>
      </c>
      <c r="C41" s="1">
        <v>-0.1292311293182089</v>
      </c>
    </row>
    <row r="42" spans="1:3" x14ac:dyDescent="0.2">
      <c r="A42" s="1">
        <v>5</v>
      </c>
      <c r="B42" s="1">
        <v>0.1041276475510611</v>
      </c>
      <c r="C42" s="1">
        <v>5.8272352448938886E-2</v>
      </c>
    </row>
    <row r="43" spans="1:3" x14ac:dyDescent="0.2">
      <c r="A43" s="1">
        <v>6</v>
      </c>
      <c r="B43" s="1">
        <v>0.24450022605156846</v>
      </c>
      <c r="C43" s="1">
        <v>5.1799773948431549E-2</v>
      </c>
    </row>
    <row r="44" spans="1:3" x14ac:dyDescent="0.2">
      <c r="A44" s="1">
        <v>7</v>
      </c>
      <c r="B44" s="1">
        <v>0.14130851583095907</v>
      </c>
      <c r="C44" s="1">
        <v>2.2191484169040931E-2</v>
      </c>
    </row>
    <row r="45" spans="1:3" x14ac:dyDescent="0.2">
      <c r="A45" s="1">
        <v>8</v>
      </c>
      <c r="B45" s="1">
        <v>0.14638339044139562</v>
      </c>
      <c r="C45" s="1">
        <v>-3.4183390441395622E-2</v>
      </c>
    </row>
    <row r="46" spans="1:3" x14ac:dyDescent="0.2">
      <c r="A46" s="1">
        <v>9</v>
      </c>
      <c r="B46" s="1">
        <v>0.16673010202532879</v>
      </c>
      <c r="C46" s="1">
        <v>1.5269897974671209E-2</v>
      </c>
    </row>
    <row r="47" spans="1:3" x14ac:dyDescent="0.2">
      <c r="A47" s="1">
        <v>10</v>
      </c>
      <c r="B47" s="1">
        <v>0.56697636359924708</v>
      </c>
      <c r="C47" s="1">
        <v>-8.2676363599247071E-2</v>
      </c>
    </row>
    <row r="48" spans="1:3" x14ac:dyDescent="0.2">
      <c r="A48" s="1">
        <v>11</v>
      </c>
      <c r="B48" s="1">
        <v>0.37191207655120018</v>
      </c>
      <c r="C48" s="1">
        <v>-5.212076551200151E-3</v>
      </c>
    </row>
    <row r="49" spans="1:3" x14ac:dyDescent="0.2">
      <c r="A49" s="1">
        <v>12</v>
      </c>
      <c r="B49" s="1">
        <v>0.58377925599496994</v>
      </c>
      <c r="C49" s="1">
        <v>8.8120744005030116E-2</v>
      </c>
    </row>
    <row r="50" spans="1:3" x14ac:dyDescent="0.2">
      <c r="A50" s="1">
        <v>13</v>
      </c>
      <c r="B50" s="1">
        <v>0.19280541168129151</v>
      </c>
      <c r="C50" s="1">
        <v>7.2494588318708475E-2</v>
      </c>
    </row>
    <row r="51" spans="1:3" x14ac:dyDescent="0.2">
      <c r="A51" s="1">
        <v>14</v>
      </c>
      <c r="B51" s="1">
        <v>0.19551388396757685</v>
      </c>
      <c r="C51" s="1">
        <v>-7.2513883967576853E-2</v>
      </c>
    </row>
    <row r="52" spans="1:3" x14ac:dyDescent="0.2">
      <c r="A52" s="1">
        <v>15</v>
      </c>
      <c r="B52" s="1">
        <v>0.20211470884747429</v>
      </c>
      <c r="C52" s="1">
        <v>-4.661470884747429E-2</v>
      </c>
    </row>
    <row r="53" spans="1:3" x14ac:dyDescent="0.2">
      <c r="A53" s="1">
        <v>16</v>
      </c>
      <c r="B53" s="1">
        <v>0.1656244534122909</v>
      </c>
      <c r="C53" s="1">
        <v>-4.7324453412290898E-2</v>
      </c>
    </row>
    <row r="54" spans="1:3" x14ac:dyDescent="0.2">
      <c r="A54" s="1">
        <v>17</v>
      </c>
      <c r="B54" s="1">
        <v>0.38588731148449157</v>
      </c>
      <c r="C54" s="1">
        <v>-0.14918731148449157</v>
      </c>
    </row>
    <row r="55" spans="1:3" x14ac:dyDescent="0.2">
      <c r="A55" s="1">
        <v>18</v>
      </c>
      <c r="B55" s="1">
        <v>0.19520507934832557</v>
      </c>
      <c r="C55" s="1">
        <v>-4.6605079348325557E-2</v>
      </c>
    </row>
    <row r="56" spans="1:3" x14ac:dyDescent="0.2">
      <c r="A56" s="1">
        <v>19</v>
      </c>
      <c r="B56" s="1">
        <v>0.48223141398170061</v>
      </c>
      <c r="C56" s="1">
        <v>5.746858601829935E-2</v>
      </c>
    </row>
    <row r="57" spans="1:3" x14ac:dyDescent="0.2">
      <c r="A57" s="1">
        <v>20</v>
      </c>
      <c r="B57" s="1">
        <v>0.22532762671331452</v>
      </c>
      <c r="C57" s="1">
        <v>0.11077237328668549</v>
      </c>
    </row>
    <row r="58" spans="1:3" x14ac:dyDescent="0.2">
      <c r="A58" s="1">
        <v>21</v>
      </c>
      <c r="B58" s="1">
        <v>0.32472807602778303</v>
      </c>
      <c r="C58" s="1">
        <v>-4.5928076027783038E-2</v>
      </c>
    </row>
    <row r="59" spans="1:3" x14ac:dyDescent="0.2">
      <c r="A59" s="1">
        <v>22</v>
      </c>
      <c r="B59" s="1">
        <v>0.42196324538952523</v>
      </c>
      <c r="C59" s="1">
        <v>2.1636754610474762E-2</v>
      </c>
    </row>
    <row r="60" spans="1:3" x14ac:dyDescent="0.2">
      <c r="A60" s="1">
        <v>23</v>
      </c>
      <c r="B60" s="1">
        <v>0.90035038987118599</v>
      </c>
      <c r="C60" s="1">
        <v>-3.7350389871185996E-2</v>
      </c>
    </row>
    <row r="61" spans="1:3" x14ac:dyDescent="0.2">
      <c r="A61" s="1">
        <v>24</v>
      </c>
      <c r="B61" s="1">
        <v>0.89203735664520079</v>
      </c>
      <c r="C61" s="1">
        <v>2.9962643354799257E-2</v>
      </c>
    </row>
    <row r="62" spans="1:3" x14ac:dyDescent="0.2">
      <c r="A62" s="1">
        <v>25</v>
      </c>
      <c r="B62" s="1">
        <v>0.73902885050134781</v>
      </c>
      <c r="C62" s="1">
        <v>0.17987114949865224</v>
      </c>
    </row>
    <row r="63" spans="1:3" x14ac:dyDescent="0.2">
      <c r="A63" s="1">
        <v>26</v>
      </c>
      <c r="B63" s="1">
        <v>0.92728559205613115</v>
      </c>
      <c r="C63" s="1">
        <v>-4.4385592056131129E-2</v>
      </c>
    </row>
    <row r="64" spans="1:3" x14ac:dyDescent="0.2">
      <c r="A64" s="1">
        <v>27</v>
      </c>
      <c r="B64" s="1">
        <v>0.46435130078357056</v>
      </c>
      <c r="C64" s="1">
        <v>2.6248699216429416E-2</v>
      </c>
    </row>
    <row r="65" spans="1:3" x14ac:dyDescent="0.2">
      <c r="A65" s="1">
        <v>28</v>
      </c>
      <c r="B65" s="1">
        <v>0.9469129927815676</v>
      </c>
      <c r="C65" s="1">
        <v>-5.9512992781567631E-2</v>
      </c>
    </row>
    <row r="66" spans="1:3" x14ac:dyDescent="0.2">
      <c r="A66" s="1">
        <v>29</v>
      </c>
      <c r="B66" s="1">
        <v>0.23533858143710015</v>
      </c>
      <c r="C66" s="1">
        <v>-9.2738581437100148E-2</v>
      </c>
    </row>
    <row r="67" spans="1:3" x14ac:dyDescent="0.2">
      <c r="A67" s="1">
        <v>30</v>
      </c>
      <c r="B67" s="1">
        <v>0.62537381010028681</v>
      </c>
      <c r="C67" s="1">
        <v>0.15662618989971322</v>
      </c>
    </row>
    <row r="68" spans="1:3" x14ac:dyDescent="0.2">
      <c r="A68" s="1">
        <v>31</v>
      </c>
      <c r="B68" s="1">
        <v>0.47520583021997953</v>
      </c>
      <c r="C68" s="1">
        <v>0.1535941697800205</v>
      </c>
    </row>
    <row r="69" spans="1:3" x14ac:dyDescent="0.2">
      <c r="A69" s="1">
        <v>32</v>
      </c>
      <c r="B69" s="1">
        <v>0.56071910678323844</v>
      </c>
      <c r="C69" s="1">
        <v>4.4680893216761608E-2</v>
      </c>
    </row>
    <row r="70" spans="1:3" x14ac:dyDescent="0.2">
      <c r="A70" s="1">
        <v>33</v>
      </c>
      <c r="B70" s="1">
        <v>0.28723721286204984</v>
      </c>
      <c r="C70" s="1">
        <v>0.14406278713795018</v>
      </c>
    </row>
    <row r="71" spans="1:3" x14ac:dyDescent="0.2">
      <c r="A71" s="1">
        <v>34</v>
      </c>
      <c r="B71" s="1">
        <v>0.55435218357434535</v>
      </c>
      <c r="C71" s="1">
        <v>0.25274781642565469</v>
      </c>
    </row>
    <row r="72" spans="1:3" x14ac:dyDescent="0.2">
      <c r="A72" s="1">
        <v>35</v>
      </c>
      <c r="B72" s="1">
        <v>0.48048677889631874</v>
      </c>
      <c r="C72" s="1">
        <v>1.0132211036812389E-3</v>
      </c>
    </row>
    <row r="73" spans="1:3" x14ac:dyDescent="0.2">
      <c r="A73" s="1">
        <v>36</v>
      </c>
      <c r="B73" s="1">
        <v>0.56113612248657818</v>
      </c>
      <c r="C73" s="1">
        <v>-0.14473612248657819</v>
      </c>
    </row>
    <row r="74" spans="1:3" x14ac:dyDescent="0.2">
      <c r="A74" s="1">
        <v>37</v>
      </c>
      <c r="B74" s="1">
        <v>0.56787646281968363</v>
      </c>
      <c r="C74" s="1">
        <v>-0.13487646281968363</v>
      </c>
    </row>
    <row r="75" spans="1:3" x14ac:dyDescent="0.2">
      <c r="A75" s="1">
        <v>38</v>
      </c>
      <c r="B75" s="1">
        <v>0.49560124553580542</v>
      </c>
      <c r="C75" s="1">
        <v>-0.26830124553580542</v>
      </c>
    </row>
    <row r="76" spans="1:3" x14ac:dyDescent="0.2">
      <c r="A76" s="1">
        <v>39</v>
      </c>
      <c r="B76" s="1">
        <v>0.72127811977789436</v>
      </c>
      <c r="C76" s="1">
        <v>-2.1978119777894323E-2</v>
      </c>
    </row>
    <row r="77" spans="1:3" x14ac:dyDescent="0.2">
      <c r="A77" s="1">
        <v>40</v>
      </c>
      <c r="B77" s="1">
        <v>0.58222911506844321</v>
      </c>
      <c r="C77" s="1">
        <v>-2.4929115068443197E-2</v>
      </c>
    </row>
    <row r="78" spans="1:3" ht="17" thickBot="1" x14ac:dyDescent="0.25">
      <c r="A78" s="2">
        <v>41</v>
      </c>
      <c r="B78" s="2">
        <v>0.60658481202532677</v>
      </c>
      <c r="C78" s="2">
        <v>9.4151879746732225E-3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F70C-93B5-9E43-AA7C-114CD8AD7CD0}">
  <dimension ref="A1:G47"/>
  <sheetViews>
    <sheetView zoomScale="115" workbookViewId="0">
      <selection sqref="A1:G42"/>
    </sheetView>
  </sheetViews>
  <sheetFormatPr baseColWidth="10" defaultRowHeight="16" x14ac:dyDescent="0.2"/>
  <cols>
    <col min="1" max="1" width="21.6640625" customWidth="1"/>
    <col min="2" max="2" width="23" customWidth="1"/>
    <col min="3" max="3" width="17.5" customWidth="1"/>
    <col min="4" max="4" width="19.1640625" customWidth="1"/>
    <col min="5" max="5" width="19.5" customWidth="1"/>
    <col min="6" max="6" width="35.83203125" customWidth="1"/>
    <col min="7" max="7" width="59.1640625" bestFit="1" customWidth="1"/>
  </cols>
  <sheetData>
    <row r="1" spans="1:7" x14ac:dyDescent="0.2">
      <c r="A1" t="s">
        <v>0</v>
      </c>
      <c r="B1" t="s">
        <v>1</v>
      </c>
      <c r="C1" t="s">
        <v>27</v>
      </c>
      <c r="D1" t="s">
        <v>2</v>
      </c>
      <c r="E1" t="s">
        <v>29</v>
      </c>
      <c r="F1" t="s">
        <v>34</v>
      </c>
      <c r="G1" t="s">
        <v>39</v>
      </c>
    </row>
    <row r="2" spans="1:7" x14ac:dyDescent="0.2">
      <c r="A2">
        <v>24510271501</v>
      </c>
      <c r="B2" t="s">
        <v>3</v>
      </c>
      <c r="C2">
        <v>0.19719999999999999</v>
      </c>
      <c r="D2">
        <v>69634</v>
      </c>
      <c r="E2">
        <v>28.333333329999999</v>
      </c>
      <c r="F2">
        <v>81.803367730000005</v>
      </c>
      <c r="G2">
        <v>17.644202304877901</v>
      </c>
    </row>
    <row r="3" spans="1:7" x14ac:dyDescent="0.2">
      <c r="A3">
        <v>24510271200</v>
      </c>
      <c r="B3" t="s">
        <v>4</v>
      </c>
      <c r="C3">
        <v>0.1865</v>
      </c>
      <c r="D3">
        <v>66907</v>
      </c>
      <c r="E3">
        <v>26.588897830000001</v>
      </c>
      <c r="F3">
        <v>74.476003919999997</v>
      </c>
      <c r="G3">
        <v>23.636339524863224</v>
      </c>
    </row>
    <row r="4" spans="1:7" x14ac:dyDescent="0.2">
      <c r="A4">
        <v>24510020300</v>
      </c>
      <c r="B4" t="s">
        <v>5</v>
      </c>
      <c r="C4">
        <v>0.19320000000000001</v>
      </c>
      <c r="D4">
        <v>52863</v>
      </c>
      <c r="E4">
        <v>20.779976720000001</v>
      </c>
      <c r="F4">
        <v>50.52757794</v>
      </c>
      <c r="G4">
        <v>23.677751674832969</v>
      </c>
    </row>
    <row r="5" spans="1:7" x14ac:dyDescent="0.2">
      <c r="A5">
        <v>24510272004</v>
      </c>
      <c r="B5" t="s">
        <v>6</v>
      </c>
      <c r="C5">
        <v>0.23680000000000001</v>
      </c>
      <c r="D5">
        <v>48007</v>
      </c>
      <c r="E5">
        <v>40.965517239999997</v>
      </c>
      <c r="F5">
        <v>82.403286550000004</v>
      </c>
      <c r="G5">
        <v>19.89166782967828</v>
      </c>
    </row>
    <row r="6" spans="1:7" x14ac:dyDescent="0.2">
      <c r="A6">
        <v>24510010400</v>
      </c>
      <c r="B6" t="s">
        <v>7</v>
      </c>
      <c r="C6">
        <v>0.16239999999999999</v>
      </c>
      <c r="D6">
        <v>44105</v>
      </c>
      <c r="E6">
        <v>17.42344245</v>
      </c>
      <c r="F6">
        <v>66.889549279999997</v>
      </c>
      <c r="G6">
        <v>18.582557203251689</v>
      </c>
    </row>
    <row r="7" spans="1:7" x14ac:dyDescent="0.2">
      <c r="A7">
        <v>24510250103</v>
      </c>
      <c r="B7" t="s">
        <v>8</v>
      </c>
      <c r="C7">
        <v>0.29630000000000001</v>
      </c>
      <c r="D7">
        <v>40634</v>
      </c>
      <c r="E7">
        <v>31.266375549999999</v>
      </c>
      <c r="F7">
        <v>63.927664970000002</v>
      </c>
      <c r="G7">
        <v>20.899836169816169</v>
      </c>
    </row>
    <row r="8" spans="1:7" x14ac:dyDescent="0.2">
      <c r="A8">
        <v>24510261100</v>
      </c>
      <c r="B8" t="s">
        <v>7</v>
      </c>
      <c r="C8">
        <v>0.16350000000000001</v>
      </c>
      <c r="D8">
        <v>39841</v>
      </c>
      <c r="E8">
        <v>17.42344245</v>
      </c>
      <c r="F8">
        <v>66.889549279999997</v>
      </c>
      <c r="G8">
        <v>18.582557203251689</v>
      </c>
    </row>
    <row r="9" spans="1:7" x14ac:dyDescent="0.2">
      <c r="A9">
        <v>24510010100</v>
      </c>
      <c r="B9" t="s">
        <v>7</v>
      </c>
      <c r="C9">
        <v>0.11219999999999999</v>
      </c>
      <c r="D9">
        <v>39259</v>
      </c>
      <c r="E9">
        <v>17.42344245</v>
      </c>
      <c r="F9">
        <v>66.889549279999997</v>
      </c>
      <c r="G9">
        <v>18.582557203251689</v>
      </c>
    </row>
    <row r="10" spans="1:7" x14ac:dyDescent="0.2">
      <c r="A10">
        <v>24510130700</v>
      </c>
      <c r="B10" t="s">
        <v>9</v>
      </c>
      <c r="C10">
        <v>0.182</v>
      </c>
      <c r="D10">
        <v>38765</v>
      </c>
      <c r="E10">
        <v>25.129701690000001</v>
      </c>
      <c r="F10">
        <v>64.336682690000004</v>
      </c>
      <c r="G10">
        <v>25.96347996758201</v>
      </c>
    </row>
    <row r="11" spans="1:7" x14ac:dyDescent="0.2">
      <c r="A11">
        <v>24510270200</v>
      </c>
      <c r="B11" t="s">
        <v>10</v>
      </c>
      <c r="C11">
        <v>0.48430000000000001</v>
      </c>
      <c r="D11">
        <v>38140</v>
      </c>
      <c r="E11">
        <v>28.351901649999999</v>
      </c>
      <c r="F11">
        <v>72.818791950000005</v>
      </c>
      <c r="G11">
        <v>11.979921707811602</v>
      </c>
    </row>
    <row r="12" spans="1:7" x14ac:dyDescent="0.2">
      <c r="A12">
        <v>24003750201</v>
      </c>
      <c r="B12" t="s">
        <v>11</v>
      </c>
      <c r="C12">
        <v>0.36670000000000003</v>
      </c>
      <c r="D12">
        <v>37194</v>
      </c>
      <c r="E12">
        <v>28.08798646</v>
      </c>
      <c r="F12">
        <v>40.329024680000003</v>
      </c>
      <c r="G12">
        <v>18.607240224814401</v>
      </c>
    </row>
    <row r="13" spans="1:7" x14ac:dyDescent="0.2">
      <c r="A13">
        <v>24510270301</v>
      </c>
      <c r="B13" t="s">
        <v>10</v>
      </c>
      <c r="C13">
        <v>0.67190000000000005</v>
      </c>
      <c r="D13">
        <v>36213</v>
      </c>
      <c r="E13">
        <v>28.351901649999999</v>
      </c>
      <c r="F13">
        <v>72.818791950000005</v>
      </c>
      <c r="G13">
        <v>11.979921707811602</v>
      </c>
    </row>
    <row r="14" spans="1:7" x14ac:dyDescent="0.2">
      <c r="A14">
        <v>24510130803</v>
      </c>
      <c r="B14" t="s">
        <v>12</v>
      </c>
      <c r="C14">
        <v>0.26529999999999998</v>
      </c>
      <c r="D14">
        <v>35857</v>
      </c>
      <c r="E14">
        <v>25.129701690000001</v>
      </c>
      <c r="F14">
        <v>64.336682690000004</v>
      </c>
      <c r="G14">
        <v>25.96347996758201</v>
      </c>
    </row>
    <row r="15" spans="1:7" x14ac:dyDescent="0.2">
      <c r="A15">
        <v>24510130600</v>
      </c>
      <c r="B15" t="s">
        <v>9</v>
      </c>
      <c r="C15">
        <v>0.123</v>
      </c>
      <c r="D15">
        <v>35464</v>
      </c>
      <c r="E15">
        <v>25.129701690000001</v>
      </c>
      <c r="F15">
        <v>64.336682690000004</v>
      </c>
      <c r="G15">
        <v>25.96347996758201</v>
      </c>
    </row>
    <row r="16" spans="1:7" x14ac:dyDescent="0.2">
      <c r="A16">
        <v>24510130804</v>
      </c>
      <c r="B16" t="s">
        <v>9</v>
      </c>
      <c r="C16">
        <v>0.1555</v>
      </c>
      <c r="D16">
        <v>34707</v>
      </c>
      <c r="E16">
        <v>25.129701690000001</v>
      </c>
      <c r="F16">
        <v>64.336682690000004</v>
      </c>
      <c r="G16">
        <v>25.96347996758201</v>
      </c>
    </row>
    <row r="17" spans="1:7" x14ac:dyDescent="0.2">
      <c r="A17">
        <v>24510230200</v>
      </c>
      <c r="B17" t="s">
        <v>13</v>
      </c>
      <c r="C17">
        <v>0.1183</v>
      </c>
      <c r="D17">
        <v>34584</v>
      </c>
      <c r="E17">
        <v>20.93294461</v>
      </c>
      <c r="F17">
        <v>71.884984029999998</v>
      </c>
      <c r="G17">
        <v>24.728987669838869</v>
      </c>
    </row>
    <row r="18" spans="1:7" x14ac:dyDescent="0.2">
      <c r="A18">
        <v>24510250206</v>
      </c>
      <c r="B18" t="s">
        <v>14</v>
      </c>
      <c r="C18">
        <v>0.23669999999999999</v>
      </c>
      <c r="D18">
        <v>33943</v>
      </c>
      <c r="E18">
        <v>31.266375549999999</v>
      </c>
      <c r="F18">
        <v>63.927664970000002</v>
      </c>
      <c r="G18">
        <v>20.899836169816169</v>
      </c>
    </row>
    <row r="19" spans="1:7" x14ac:dyDescent="0.2">
      <c r="A19">
        <v>24510010300</v>
      </c>
      <c r="B19" t="s">
        <v>7</v>
      </c>
      <c r="C19">
        <v>0.14860000000000001</v>
      </c>
      <c r="D19">
        <v>33660</v>
      </c>
      <c r="E19">
        <v>17.42344245</v>
      </c>
      <c r="F19">
        <v>66.889549279999997</v>
      </c>
      <c r="G19">
        <v>18.582557203251689</v>
      </c>
    </row>
    <row r="20" spans="1:7" x14ac:dyDescent="0.2">
      <c r="A20">
        <v>24510040100</v>
      </c>
      <c r="B20" t="s">
        <v>15</v>
      </c>
      <c r="C20">
        <v>0.53969999999999996</v>
      </c>
      <c r="D20">
        <v>33047</v>
      </c>
      <c r="E20">
        <v>47.305389220000002</v>
      </c>
      <c r="F20">
        <v>39.741750359999997</v>
      </c>
      <c r="G20">
        <v>32.047507004384805</v>
      </c>
    </row>
    <row r="21" spans="1:7" x14ac:dyDescent="0.2">
      <c r="A21">
        <v>24510130806</v>
      </c>
      <c r="B21" t="s">
        <v>16</v>
      </c>
      <c r="C21">
        <v>0.33610000000000001</v>
      </c>
      <c r="D21">
        <v>32483</v>
      </c>
      <c r="E21">
        <v>25.129701690000001</v>
      </c>
      <c r="F21">
        <v>64.336682690000004</v>
      </c>
      <c r="G21">
        <v>25.96347996758201</v>
      </c>
    </row>
    <row r="22" spans="1:7" x14ac:dyDescent="0.2">
      <c r="A22">
        <v>24510250303</v>
      </c>
      <c r="B22" t="s">
        <v>14</v>
      </c>
      <c r="C22">
        <v>0.27879999999999999</v>
      </c>
      <c r="D22">
        <v>31533</v>
      </c>
      <c r="E22">
        <v>31.266375549999999</v>
      </c>
      <c r="F22">
        <v>63.927664970000002</v>
      </c>
      <c r="G22">
        <v>20.899836169816169</v>
      </c>
    </row>
    <row r="23" spans="1:7" x14ac:dyDescent="0.2">
      <c r="A23">
        <v>24510250401</v>
      </c>
      <c r="B23" t="s">
        <v>11</v>
      </c>
      <c r="C23">
        <v>0.44359999999999999</v>
      </c>
      <c r="D23">
        <v>31454</v>
      </c>
      <c r="E23">
        <v>28.08798646</v>
      </c>
      <c r="F23">
        <v>40.329024680000003</v>
      </c>
      <c r="G23">
        <v>18.607240224814401</v>
      </c>
    </row>
    <row r="24" spans="1:7" x14ac:dyDescent="0.2">
      <c r="A24">
        <v>24510260102</v>
      </c>
      <c r="B24" t="s">
        <v>17</v>
      </c>
      <c r="C24">
        <v>0.86299999999999999</v>
      </c>
      <c r="D24">
        <v>30843</v>
      </c>
      <c r="E24">
        <v>39.972602739999999</v>
      </c>
      <c r="F24">
        <v>71.34456453</v>
      </c>
      <c r="G24">
        <v>10.360156812037896</v>
      </c>
    </row>
    <row r="25" spans="1:7" x14ac:dyDescent="0.2">
      <c r="A25">
        <v>24510270803</v>
      </c>
      <c r="B25" t="s">
        <v>18</v>
      </c>
      <c r="C25">
        <v>0.92200000000000004</v>
      </c>
      <c r="D25">
        <v>30166</v>
      </c>
      <c r="E25">
        <v>36.888331239999999</v>
      </c>
      <c r="F25">
        <v>76.781065089999998</v>
      </c>
      <c r="G25">
        <v>10.673702932896157</v>
      </c>
    </row>
    <row r="26" spans="1:7" x14ac:dyDescent="0.2">
      <c r="A26">
        <v>24510250101</v>
      </c>
      <c r="B26" t="s">
        <v>19</v>
      </c>
      <c r="C26">
        <v>0.91890000000000005</v>
      </c>
      <c r="D26">
        <v>28901</v>
      </c>
      <c r="E26">
        <v>33.530482259999999</v>
      </c>
      <c r="F26">
        <v>77.217294899999999</v>
      </c>
      <c r="G26">
        <v>13.109817188791688</v>
      </c>
    </row>
    <row r="27" spans="1:7" x14ac:dyDescent="0.2">
      <c r="A27">
        <v>24510260201</v>
      </c>
      <c r="B27" t="s">
        <v>17</v>
      </c>
      <c r="C27">
        <v>0.88290000000000002</v>
      </c>
      <c r="D27">
        <v>27754</v>
      </c>
      <c r="E27">
        <v>39.972602739999999</v>
      </c>
      <c r="F27">
        <v>71.34456453</v>
      </c>
      <c r="G27">
        <v>10.360156812037896</v>
      </c>
    </row>
    <row r="28" spans="1:7" x14ac:dyDescent="0.2">
      <c r="A28">
        <v>24510030200</v>
      </c>
      <c r="B28" t="s">
        <v>20</v>
      </c>
      <c r="C28">
        <v>0.49059999999999998</v>
      </c>
      <c r="D28">
        <v>27607</v>
      </c>
      <c r="E28">
        <v>44.204851750000003</v>
      </c>
      <c r="F28">
        <v>36.574074070000002</v>
      </c>
      <c r="G28">
        <v>35.575692355870807</v>
      </c>
    </row>
    <row r="29" spans="1:7" x14ac:dyDescent="0.2">
      <c r="A29">
        <v>24510200800</v>
      </c>
      <c r="B29" t="s">
        <v>21</v>
      </c>
      <c r="C29">
        <v>0.88739999999999997</v>
      </c>
      <c r="D29">
        <v>26669</v>
      </c>
      <c r="E29">
        <v>47.194388779999997</v>
      </c>
      <c r="F29">
        <v>55.528212340000003</v>
      </c>
      <c r="G29">
        <v>13.889346331347522</v>
      </c>
    </row>
    <row r="30" spans="1:7" x14ac:dyDescent="0.2">
      <c r="A30">
        <v>24510230300</v>
      </c>
      <c r="B30" t="s">
        <v>13</v>
      </c>
      <c r="C30">
        <v>0.1426</v>
      </c>
      <c r="D30">
        <v>26589</v>
      </c>
      <c r="E30">
        <v>20.93294461</v>
      </c>
      <c r="F30">
        <v>71.884984029999998</v>
      </c>
      <c r="G30">
        <v>24.728987669838869</v>
      </c>
    </row>
    <row r="31" spans="1:7" x14ac:dyDescent="0.2">
      <c r="A31">
        <v>24510250205</v>
      </c>
      <c r="B31" t="s">
        <v>22</v>
      </c>
      <c r="C31">
        <v>0.78200000000000003</v>
      </c>
      <c r="D31">
        <v>25836</v>
      </c>
      <c r="E31">
        <v>38.002980630000003</v>
      </c>
      <c r="F31">
        <v>45.335820900000002</v>
      </c>
      <c r="G31">
        <v>17.754965992984946</v>
      </c>
    </row>
    <row r="32" spans="1:7" x14ac:dyDescent="0.2">
      <c r="A32">
        <v>24510250402</v>
      </c>
      <c r="B32" t="s">
        <v>11</v>
      </c>
      <c r="C32">
        <v>0.62880000000000003</v>
      </c>
      <c r="D32">
        <v>25348</v>
      </c>
      <c r="E32">
        <v>28.08798646</v>
      </c>
      <c r="F32">
        <v>40.329024680000003</v>
      </c>
      <c r="G32">
        <v>18.607240224814401</v>
      </c>
    </row>
    <row r="33" spans="1:7" x14ac:dyDescent="0.2">
      <c r="A33">
        <v>24510210200</v>
      </c>
      <c r="B33" t="s">
        <v>23</v>
      </c>
      <c r="C33">
        <v>0.60540000000000005</v>
      </c>
      <c r="D33">
        <v>25184</v>
      </c>
      <c r="E33">
        <v>25.87412587</v>
      </c>
      <c r="F33">
        <v>40.05055977</v>
      </c>
      <c r="G33">
        <v>25.739430136023362</v>
      </c>
    </row>
    <row r="34" spans="1:7" x14ac:dyDescent="0.2">
      <c r="A34">
        <v>24510120700</v>
      </c>
      <c r="B34" t="s">
        <v>24</v>
      </c>
      <c r="C34">
        <v>0.43130000000000002</v>
      </c>
      <c r="D34">
        <v>25123</v>
      </c>
      <c r="E34">
        <v>25.129701690000001</v>
      </c>
      <c r="F34">
        <v>64.336682690000004</v>
      </c>
      <c r="G34">
        <v>25.96347996758201</v>
      </c>
    </row>
    <row r="35" spans="1:7" x14ac:dyDescent="0.2">
      <c r="A35">
        <v>24510170100</v>
      </c>
      <c r="B35" t="s">
        <v>15</v>
      </c>
      <c r="C35">
        <v>0.80710000000000004</v>
      </c>
      <c r="D35">
        <v>24776</v>
      </c>
      <c r="E35">
        <v>47.305389220000002</v>
      </c>
      <c r="F35">
        <v>39.741750359999997</v>
      </c>
      <c r="G35">
        <v>32.047507004384805</v>
      </c>
    </row>
    <row r="36" spans="1:7" x14ac:dyDescent="0.2">
      <c r="A36">
        <v>24510250500</v>
      </c>
      <c r="B36" t="s">
        <v>25</v>
      </c>
      <c r="C36">
        <v>0.48149999999999998</v>
      </c>
      <c r="D36">
        <v>24644</v>
      </c>
      <c r="E36">
        <v>28.08798646</v>
      </c>
      <c r="F36">
        <v>40.329024680000003</v>
      </c>
      <c r="G36">
        <v>18.607240224814401</v>
      </c>
    </row>
    <row r="37" spans="1:7" x14ac:dyDescent="0.2">
      <c r="A37">
        <v>24510110100</v>
      </c>
      <c r="B37" t="s">
        <v>15</v>
      </c>
      <c r="C37">
        <v>0.41639999999999999</v>
      </c>
      <c r="D37">
        <v>23998</v>
      </c>
      <c r="E37">
        <v>47.305389220000002</v>
      </c>
      <c r="F37">
        <v>39.741750359999997</v>
      </c>
      <c r="G37">
        <v>32.047507004384805</v>
      </c>
    </row>
    <row r="38" spans="1:7" x14ac:dyDescent="0.2">
      <c r="A38">
        <v>24510110200</v>
      </c>
      <c r="B38" t="s">
        <v>15</v>
      </c>
      <c r="C38">
        <v>0.433</v>
      </c>
      <c r="D38">
        <v>23225</v>
      </c>
      <c r="E38">
        <v>47.305389220000002</v>
      </c>
      <c r="F38">
        <v>39.741750359999997</v>
      </c>
      <c r="G38">
        <v>32.047507004384805</v>
      </c>
    </row>
    <row r="39" spans="1:7" x14ac:dyDescent="0.2">
      <c r="A39">
        <v>24510250600</v>
      </c>
      <c r="B39" t="s">
        <v>11</v>
      </c>
      <c r="C39">
        <v>0.2273</v>
      </c>
      <c r="D39">
        <v>23009</v>
      </c>
      <c r="E39">
        <v>28.08798646</v>
      </c>
      <c r="F39">
        <v>40.329024680000003</v>
      </c>
      <c r="G39">
        <v>18.607240224814401</v>
      </c>
    </row>
    <row r="40" spans="1:7" x14ac:dyDescent="0.2">
      <c r="A40">
        <v>24510180300</v>
      </c>
      <c r="B40" t="s">
        <v>26</v>
      </c>
      <c r="C40">
        <v>0.69930000000000003</v>
      </c>
      <c r="D40">
        <v>22384</v>
      </c>
      <c r="E40">
        <v>28.5012285</v>
      </c>
      <c r="F40">
        <v>29.35578331</v>
      </c>
      <c r="G40">
        <v>23.710768304302775</v>
      </c>
    </row>
    <row r="41" spans="1:7" x14ac:dyDescent="0.2">
      <c r="A41">
        <v>24510040200</v>
      </c>
      <c r="B41" t="s">
        <v>15</v>
      </c>
      <c r="C41">
        <v>0.55730000000000002</v>
      </c>
      <c r="D41">
        <v>21579</v>
      </c>
      <c r="E41">
        <v>47.305389220000002</v>
      </c>
      <c r="F41">
        <v>39.741750359999997</v>
      </c>
      <c r="G41">
        <v>32.047507004384805</v>
      </c>
    </row>
    <row r="42" spans="1:7" x14ac:dyDescent="0.2">
      <c r="A42">
        <v>24510210100</v>
      </c>
      <c r="B42" t="s">
        <v>23</v>
      </c>
      <c r="C42">
        <v>0.61599999999999999</v>
      </c>
      <c r="D42">
        <v>19924</v>
      </c>
      <c r="E42">
        <v>25.87412587</v>
      </c>
      <c r="F42">
        <v>40.05055977</v>
      </c>
      <c r="G42">
        <v>25.739430136023362</v>
      </c>
    </row>
    <row r="44" spans="1:7" ht="17" thickBot="1" x14ac:dyDescent="0.25"/>
    <row r="45" spans="1:7" x14ac:dyDescent="0.2">
      <c r="C45" s="12"/>
      <c r="D45" s="13" t="s">
        <v>2</v>
      </c>
      <c r="E45" s="13" t="s">
        <v>29</v>
      </c>
      <c r="F45" s="13" t="s">
        <v>34</v>
      </c>
      <c r="G45" s="14" t="s">
        <v>39</v>
      </c>
    </row>
    <row r="46" spans="1:7" ht="17" thickBot="1" x14ac:dyDescent="0.25">
      <c r="C46" s="15" t="s">
        <v>27</v>
      </c>
      <c r="D46" s="16">
        <f>CORREL(C2:C42,D2:D42)</f>
        <v>-0.50178390253928318</v>
      </c>
      <c r="E46" s="16">
        <f>CORREL(C2:C42,E2:E42)</f>
        <v>0.60525883494565746</v>
      </c>
      <c r="F46" s="16">
        <f>CORREL(C2:C42,F2:F42)</f>
        <v>-0.23678549521433567</v>
      </c>
      <c r="G46" s="17">
        <f>CORREL(C2:C42,G2:G42)</f>
        <v>-0.30049719432899497</v>
      </c>
    </row>
    <row r="47" spans="1:7" ht="51" x14ac:dyDescent="0.2">
      <c r="D47" s="18" t="s">
        <v>69</v>
      </c>
      <c r="E47" s="18" t="s">
        <v>70</v>
      </c>
      <c r="F47" s="18" t="s">
        <v>71</v>
      </c>
      <c r="G47" s="1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D73-B8DC-A443-81EA-BAAA82ADF90C}">
  <dimension ref="A1:V51"/>
  <sheetViews>
    <sheetView tabSelected="1" zoomScale="75" workbookViewId="0"/>
  </sheetViews>
  <sheetFormatPr baseColWidth="10" defaultRowHeight="16" x14ac:dyDescent="0.2"/>
  <cols>
    <col min="1" max="1" width="15" bestFit="1" customWidth="1"/>
    <col min="2" max="2" width="14.5" bestFit="1" customWidth="1"/>
    <col min="3" max="3" width="21.33203125" bestFit="1" customWidth="1"/>
    <col min="4" max="4" width="19.33203125" bestFit="1" customWidth="1"/>
    <col min="5" max="5" width="16.33203125" bestFit="1" customWidth="1"/>
    <col min="6" max="6" width="19.5" bestFit="1" customWidth="1"/>
    <col min="7" max="7" width="38.1640625" bestFit="1" customWidth="1"/>
    <col min="8" max="8" width="59.1640625" customWidth="1"/>
    <col min="9" max="11" width="14.33203125" bestFit="1" customWidth="1"/>
    <col min="12" max="12" width="15.5" bestFit="1" customWidth="1"/>
    <col min="13" max="13" width="14.33203125" bestFit="1" customWidth="1"/>
    <col min="17" max="17" width="14.1640625" bestFit="1" customWidth="1"/>
    <col min="18" max="18" width="14.83203125" bestFit="1" customWidth="1"/>
  </cols>
  <sheetData>
    <row r="1" spans="1:22" ht="17" thickBot="1" x14ac:dyDescent="0.25">
      <c r="D1">
        <v>3</v>
      </c>
      <c r="E1">
        <v>9</v>
      </c>
      <c r="F1">
        <v>10</v>
      </c>
      <c r="G1">
        <v>11</v>
      </c>
      <c r="H1">
        <v>12</v>
      </c>
      <c r="I1">
        <v>13</v>
      </c>
    </row>
    <row r="2" spans="1:22" x14ac:dyDescent="0.2">
      <c r="B2" s="25" t="s">
        <v>83</v>
      </c>
      <c r="C2" s="26" t="s">
        <v>73</v>
      </c>
      <c r="D2" s="26" t="s">
        <v>75</v>
      </c>
      <c r="E2" s="27" t="s">
        <v>78</v>
      </c>
      <c r="F2" s="27" t="s">
        <v>79</v>
      </c>
      <c r="G2" s="27" t="s">
        <v>80</v>
      </c>
      <c r="H2" s="27" t="s">
        <v>81</v>
      </c>
      <c r="I2" s="28" t="s">
        <v>82</v>
      </c>
    </row>
    <row r="3" spans="1:22" x14ac:dyDescent="0.2">
      <c r="B3" s="29">
        <v>1</v>
      </c>
      <c r="C3" s="24">
        <v>17</v>
      </c>
      <c r="D3" s="24" t="str">
        <f>VLOOKUP($C3, cluster,D$1,0)</f>
        <v>Morrell Park</v>
      </c>
      <c r="E3" s="24">
        <f>VLOOKUP($C3, cluster,E$1,0)</f>
        <v>-0.74667951984176106</v>
      </c>
      <c r="F3" s="24">
        <f>VLOOKUP($C3, cluster,F$1,0)</f>
        <v>4.4517123069384511E-2</v>
      </c>
      <c r="G3" s="24">
        <f>VLOOKUP($C3, cluster,G$1,0)</f>
        <v>4.0181130352401846E-2</v>
      </c>
      <c r="H3" s="24">
        <f>VLOOKUP($C3, cluster,H$1,0)</f>
        <v>0.40334834040373574</v>
      </c>
      <c r="I3" s="30">
        <f>VLOOKUP($C3, cluster,I$1,0)</f>
        <v>-0.12762447339644997</v>
      </c>
      <c r="J3" t="s">
        <v>90</v>
      </c>
    </row>
    <row r="4" spans="1:22" x14ac:dyDescent="0.2">
      <c r="B4" s="29">
        <v>2</v>
      </c>
      <c r="C4" s="24">
        <v>40</v>
      </c>
      <c r="D4" s="24" t="str">
        <f>VLOOKUP($C4, cluster,D$1,0)</f>
        <v>Downtown</v>
      </c>
      <c r="E4" s="24">
        <f>VLOOKUP($C4, cluster,E$1,0)</f>
        <v>0.4822139676451872</v>
      </c>
      <c r="F4" s="24">
        <f>VLOOKUP($C4, cluster,F$1,0)</f>
        <v>-1.0946448201322674</v>
      </c>
      <c r="G4" s="24">
        <f>VLOOKUP($C4, cluster,G$1,0)</f>
        <v>1.7526000241595292</v>
      </c>
      <c r="H4" s="24">
        <f>VLOOKUP($C4, cluster,H$1,0)</f>
        <v>-1.1768158694389914</v>
      </c>
      <c r="I4" s="30">
        <f>VLOOKUP($C4, cluster,I$1,0)</f>
        <v>1.5694196836706327</v>
      </c>
      <c r="J4" t="s">
        <v>91</v>
      </c>
    </row>
    <row r="5" spans="1:22" ht="17" thickBot="1" x14ac:dyDescent="0.25">
      <c r="B5" s="9">
        <v>3</v>
      </c>
      <c r="C5" s="10">
        <v>26</v>
      </c>
      <c r="D5" s="10" t="str">
        <f>VLOOKUP($C5, cluster,D$1,0)</f>
        <v>Frankford</v>
      </c>
      <c r="E5" s="10">
        <f>VLOOKUP($C5, cluster,E$1,0)</f>
        <v>1.730272980514028</v>
      </c>
      <c r="F5" s="10">
        <f>VLOOKUP($C5, cluster,F$1,0)</f>
        <v>-0.52570879625082123</v>
      </c>
      <c r="G5" s="10">
        <f>VLOOKUP($C5, cluster,G$1,0)</f>
        <v>0.96970885822130215</v>
      </c>
      <c r="H5" s="10">
        <f>VLOOKUP($C5, cluster,H$1,0)</f>
        <v>0.88792456676089415</v>
      </c>
      <c r="I5" s="11">
        <f>VLOOKUP($C5, cluster,I$1,0)</f>
        <v>-1.7321122212776672</v>
      </c>
      <c r="J5" t="s">
        <v>92</v>
      </c>
    </row>
    <row r="7" spans="1:22" x14ac:dyDescent="0.2">
      <c r="C7" t="s">
        <v>76</v>
      </c>
      <c r="D7">
        <f>AVERAGE(D11:D51)</f>
        <v>0.43149756097560982</v>
      </c>
      <c r="E7">
        <f t="shared" ref="E7:H7" si="0">AVERAGE(E11:E51)</f>
        <v>33459.829268292684</v>
      </c>
      <c r="F7">
        <f t="shared" si="0"/>
        <v>30.890027390487802</v>
      </c>
      <c r="G7">
        <f t="shared" si="0"/>
        <v>57.754035382439028</v>
      </c>
      <c r="H7">
        <f t="shared" si="0"/>
        <v>21.738185374775924</v>
      </c>
      <c r="Q7" s="19" t="s">
        <v>89</v>
      </c>
    </row>
    <row r="8" spans="1:22" x14ac:dyDescent="0.2">
      <c r="C8" t="s">
        <v>77</v>
      </c>
      <c r="D8">
        <f>STDEV(D11:D51)</f>
        <v>0.26088509969697843</v>
      </c>
      <c r="E8">
        <f t="shared" ref="E8:H8" si="1">STDEV(E11:E51)</f>
        <v>10853.592918712307</v>
      </c>
      <c r="F8">
        <f t="shared" si="1"/>
        <v>9.3662909980754421</v>
      </c>
      <c r="G8">
        <f t="shared" si="1"/>
        <v>15.305950140718107</v>
      </c>
      <c r="H8">
        <f t="shared" si="1"/>
        <v>6.5688749394916179</v>
      </c>
      <c r="Q8">
        <f>SUM(Q11:Q51)</f>
        <v>112.07266451637008</v>
      </c>
    </row>
    <row r="9" spans="1:22" x14ac:dyDescent="0.2">
      <c r="I9">
        <v>9</v>
      </c>
      <c r="J9">
        <v>10</v>
      </c>
      <c r="K9">
        <v>11</v>
      </c>
      <c r="L9">
        <v>12</v>
      </c>
      <c r="M9">
        <v>13</v>
      </c>
    </row>
    <row r="10" spans="1:22" x14ac:dyDescent="0.2">
      <c r="A10" s="19" t="s">
        <v>73</v>
      </c>
      <c r="B10" s="19" t="s">
        <v>74</v>
      </c>
      <c r="C10" s="19" t="s">
        <v>75</v>
      </c>
      <c r="D10" s="19" t="s">
        <v>27</v>
      </c>
      <c r="E10" s="19" t="s">
        <v>2</v>
      </c>
      <c r="F10" s="19" t="s">
        <v>29</v>
      </c>
      <c r="G10" s="19" t="s">
        <v>34</v>
      </c>
      <c r="H10" s="20" t="s">
        <v>39</v>
      </c>
      <c r="I10" s="22" t="s">
        <v>78</v>
      </c>
      <c r="J10" s="22" t="s">
        <v>79</v>
      </c>
      <c r="K10" s="22" t="s">
        <v>80</v>
      </c>
      <c r="L10" s="22" t="s">
        <v>81</v>
      </c>
      <c r="M10" s="23" t="s">
        <v>82</v>
      </c>
      <c r="N10" s="22" t="s">
        <v>84</v>
      </c>
      <c r="O10" s="22" t="s">
        <v>85</v>
      </c>
      <c r="P10" s="23" t="s">
        <v>86</v>
      </c>
      <c r="Q10" s="22" t="s">
        <v>87</v>
      </c>
      <c r="R10" s="22" t="s">
        <v>88</v>
      </c>
      <c r="T10" s="22" t="s">
        <v>93</v>
      </c>
      <c r="U10" s="22" t="s">
        <v>94</v>
      </c>
      <c r="V10" s="22" t="s">
        <v>95</v>
      </c>
    </row>
    <row r="11" spans="1:22" x14ac:dyDescent="0.2">
      <c r="A11">
        <v>1</v>
      </c>
      <c r="B11">
        <v>24510271501</v>
      </c>
      <c r="C11" t="s">
        <v>3</v>
      </c>
      <c r="D11">
        <v>0.19719999999999999</v>
      </c>
      <c r="E11">
        <v>69634</v>
      </c>
      <c r="F11">
        <v>28.333333329999999</v>
      </c>
      <c r="G11">
        <v>81.803367730000005</v>
      </c>
      <c r="H11" s="21">
        <v>17.644202304877901</v>
      </c>
      <c r="I11">
        <f>STANDARDIZE(D11,$D$7,$D$8)</f>
        <v>-0.89808717035871199</v>
      </c>
      <c r="J11">
        <f>STANDARDIZE(E11,$E$7,$E$8)</f>
        <v>3.3329212734099016</v>
      </c>
      <c r="K11">
        <f>STANDARDIZE(F11,$F$7,$F$8)</f>
        <v>-0.27296760916494539</v>
      </c>
      <c r="L11">
        <f>STANDARDIZE(G11,$G$7,$G$8)</f>
        <v>1.5712407349075983</v>
      </c>
      <c r="M11" s="21">
        <f>STANDARDIZE(H11,$H$7,$H$8)</f>
        <v>-0.62323961220288771</v>
      </c>
      <c r="N11">
        <f>SUMXMY2($E$3:$I$3,I11:M11)</f>
        <v>12.544195276627194</v>
      </c>
      <c r="O11">
        <f>SUMXMY2($E$4:$I$4,I11:M11)</f>
        <v>37.971066869904305</v>
      </c>
      <c r="P11" s="21">
        <f>SUMXMY2($E$5:$I$5,I11:M11)</f>
        <v>25.038067348588253</v>
      </c>
      <c r="Q11">
        <f>MIN(N11:P11)</f>
        <v>12.544195276627194</v>
      </c>
      <c r="R11">
        <f>MATCH(Q11,N11:P11,0)</f>
        <v>1</v>
      </c>
      <c r="T11">
        <f>COUNTIF(R11:R51,1)</f>
        <v>26</v>
      </c>
      <c r="U11">
        <f>COUNTIF(R11:R51,2)</f>
        <v>8</v>
      </c>
      <c r="V11">
        <f>COUNTIF(R11:R51,3)</f>
        <v>7</v>
      </c>
    </row>
    <row r="12" spans="1:22" x14ac:dyDescent="0.2">
      <c r="A12">
        <v>2</v>
      </c>
      <c r="B12">
        <v>24510271200</v>
      </c>
      <c r="C12" t="s">
        <v>4</v>
      </c>
      <c r="D12">
        <v>0.1865</v>
      </c>
      <c r="E12">
        <v>66907</v>
      </c>
      <c r="F12">
        <v>26.588897830000001</v>
      </c>
      <c r="G12">
        <v>74.476003919999997</v>
      </c>
      <c r="H12" s="21">
        <v>23.636339524863224</v>
      </c>
      <c r="I12">
        <f t="shared" ref="I12:I51" si="2">STANDARDIZE(D12,$D$7,$D$8)</f>
        <v>-0.93910139467596199</v>
      </c>
      <c r="J12">
        <f t="shared" ref="J12:J51" si="3">STANDARDIZE(E12,$E$7,$E$8)</f>
        <v>3.0816680690172373</v>
      </c>
      <c r="K12">
        <f t="shared" ref="K12:K51" si="4">STANDARDIZE(F12,$F$7,$F$8)</f>
        <v>-0.45921374441297896</v>
      </c>
      <c r="L12">
        <f t="shared" ref="L12:L51" si="5">STANDARDIZE(G12,$G$7,$G$8)</f>
        <v>1.0925142434036719</v>
      </c>
      <c r="M12" s="21">
        <f t="shared" ref="M12:M51" si="6">STANDARDIZE(H12,$H$7,$H$8)</f>
        <v>0.28896183403884435</v>
      </c>
      <c r="N12">
        <f t="shared" ref="N12:N51" si="7">SUMXMY2($E$3:$I$3,I12:M12)</f>
        <v>10.15920108072887</v>
      </c>
      <c r="O12">
        <f t="shared" ref="O12:O51" si="8">SUMXMY2($E$4:$I$4,I12:M12)</f>
        <v>31.143278319831463</v>
      </c>
      <c r="P12" s="21">
        <f t="shared" ref="P12:P51" si="9">SUMXMY2($E$5:$I$5,I12:M12)</f>
        <v>26.307144480173609</v>
      </c>
      <c r="Q12">
        <f t="shared" ref="Q12:Q51" si="10">MIN(N12:P12)</f>
        <v>10.15920108072887</v>
      </c>
      <c r="R12">
        <f t="shared" ref="R12:R51" si="11">MATCH(Q12,N12:P12,0)</f>
        <v>1</v>
      </c>
    </row>
    <row r="13" spans="1:22" x14ac:dyDescent="0.2">
      <c r="A13">
        <v>3</v>
      </c>
      <c r="B13">
        <v>24510020300</v>
      </c>
      <c r="C13" t="s">
        <v>5</v>
      </c>
      <c r="D13">
        <v>0.19320000000000001</v>
      </c>
      <c r="E13">
        <v>52863</v>
      </c>
      <c r="F13">
        <v>20.779976720000001</v>
      </c>
      <c r="G13">
        <v>50.52757794</v>
      </c>
      <c r="H13" s="21">
        <v>23.677751674832969</v>
      </c>
      <c r="I13">
        <f t="shared" si="2"/>
        <v>-0.91341959066422596</v>
      </c>
      <c r="J13">
        <f t="shared" si="3"/>
        <v>1.787718673164439</v>
      </c>
      <c r="K13">
        <f t="shared" si="4"/>
        <v>-1.0794081320519708</v>
      </c>
      <c r="L13">
        <f t="shared" si="5"/>
        <v>-0.47213386794032669</v>
      </c>
      <c r="M13" s="21">
        <f t="shared" si="6"/>
        <v>0.29526613277359076</v>
      </c>
      <c r="N13">
        <f t="shared" si="7"/>
        <v>5.2653395738767088</v>
      </c>
      <c r="O13">
        <f t="shared" si="8"/>
        <v>20.396126527917147</v>
      </c>
      <c r="P13" s="21">
        <f t="shared" si="9"/>
        <v>22.499959443252298</v>
      </c>
      <c r="Q13">
        <f t="shared" si="10"/>
        <v>5.2653395738767088</v>
      </c>
      <c r="R13">
        <f t="shared" si="11"/>
        <v>1</v>
      </c>
    </row>
    <row r="14" spans="1:22" x14ac:dyDescent="0.2">
      <c r="A14">
        <v>4</v>
      </c>
      <c r="B14">
        <v>24510272004</v>
      </c>
      <c r="C14" t="s">
        <v>6</v>
      </c>
      <c r="D14">
        <v>0.23680000000000001</v>
      </c>
      <c r="E14">
        <v>48007</v>
      </c>
      <c r="F14">
        <v>40.965517239999997</v>
      </c>
      <c r="G14">
        <v>82.403286550000004</v>
      </c>
      <c r="H14" s="21">
        <v>19.89166782967828</v>
      </c>
      <c r="I14">
        <f t="shared" si="2"/>
        <v>-0.74629620933412322</v>
      </c>
      <c r="J14">
        <f t="shared" si="3"/>
        <v>1.3403092266918393</v>
      </c>
      <c r="K14">
        <f t="shared" si="4"/>
        <v>1.0757182166967134</v>
      </c>
      <c r="L14">
        <f t="shared" si="5"/>
        <v>1.6104358723858034</v>
      </c>
      <c r="M14" s="21">
        <f t="shared" si="6"/>
        <v>-0.28110103512498147</v>
      </c>
      <c r="N14">
        <f t="shared" si="7"/>
        <v>4.2320297447982886</v>
      </c>
      <c r="O14">
        <f t="shared" si="8"/>
        <v>19.089606649358146</v>
      </c>
      <c r="P14" s="21">
        <f t="shared" si="9"/>
        <v>12.254112247232369</v>
      </c>
      <c r="Q14">
        <f t="shared" si="10"/>
        <v>4.2320297447982886</v>
      </c>
      <c r="R14">
        <f t="shared" si="11"/>
        <v>1</v>
      </c>
    </row>
    <row r="15" spans="1:22" x14ac:dyDescent="0.2">
      <c r="A15">
        <v>5</v>
      </c>
      <c r="B15">
        <v>24510010400</v>
      </c>
      <c r="C15" t="s">
        <v>7</v>
      </c>
      <c r="D15">
        <v>0.16239999999999999</v>
      </c>
      <c r="E15">
        <v>44105</v>
      </c>
      <c r="F15">
        <v>17.42344245</v>
      </c>
      <c r="G15">
        <v>66.889549279999997</v>
      </c>
      <c r="H15" s="21">
        <v>18.582557203251689</v>
      </c>
      <c r="I15">
        <f t="shared" si="2"/>
        <v>-1.0314792270166839</v>
      </c>
      <c r="J15">
        <f t="shared" si="3"/>
        <v>0.98079694083185509</v>
      </c>
      <c r="K15">
        <f t="shared" si="4"/>
        <v>-1.4377713593625137</v>
      </c>
      <c r="L15">
        <f t="shared" si="5"/>
        <v>0.59686029377934191</v>
      </c>
      <c r="M15" s="21">
        <f t="shared" si="6"/>
        <v>-0.48039096505747408</v>
      </c>
      <c r="N15">
        <f t="shared" si="7"/>
        <v>3.3039654059488344</v>
      </c>
      <c r="O15">
        <f t="shared" si="8"/>
        <v>24.124845983123922</v>
      </c>
      <c r="P15" s="21">
        <f t="shared" si="9"/>
        <v>17.344320304000938</v>
      </c>
      <c r="Q15">
        <f t="shared" si="10"/>
        <v>3.3039654059488344</v>
      </c>
      <c r="R15">
        <f t="shared" si="11"/>
        <v>1</v>
      </c>
    </row>
    <row r="16" spans="1:22" x14ac:dyDescent="0.2">
      <c r="A16">
        <v>6</v>
      </c>
      <c r="B16">
        <v>24510250103</v>
      </c>
      <c r="C16" t="s">
        <v>8</v>
      </c>
      <c r="D16">
        <v>0.29630000000000001</v>
      </c>
      <c r="E16">
        <v>40634</v>
      </c>
      <c r="F16">
        <v>31.266375549999999</v>
      </c>
      <c r="G16">
        <v>63.927664970000002</v>
      </c>
      <c r="H16" s="21">
        <v>20.899836169816169</v>
      </c>
      <c r="I16">
        <f t="shared" si="2"/>
        <v>-0.51822645728960226</v>
      </c>
      <c r="J16">
        <f t="shared" si="3"/>
        <v>0.66099500740796846</v>
      </c>
      <c r="K16">
        <f t="shared" si="4"/>
        <v>4.0181130352401846E-2</v>
      </c>
      <c r="L16">
        <f t="shared" si="5"/>
        <v>0.40334834040373574</v>
      </c>
      <c r="M16" s="21">
        <f t="shared" si="6"/>
        <v>-0.12762447339644997</v>
      </c>
      <c r="N16">
        <f t="shared" si="7"/>
        <v>0.43223578366803705</v>
      </c>
      <c r="O16">
        <f t="shared" si="8"/>
        <v>12.392408516860252</v>
      </c>
      <c r="P16" s="21">
        <f t="shared" si="9"/>
        <v>10.137232488550087</v>
      </c>
      <c r="Q16">
        <f t="shared" si="10"/>
        <v>0.43223578366803705</v>
      </c>
      <c r="R16">
        <f t="shared" si="11"/>
        <v>1</v>
      </c>
    </row>
    <row r="17" spans="1:18" x14ac:dyDescent="0.2">
      <c r="A17">
        <v>7</v>
      </c>
      <c r="B17">
        <v>24510261100</v>
      </c>
      <c r="C17" t="s">
        <v>7</v>
      </c>
      <c r="D17">
        <v>0.16350000000000001</v>
      </c>
      <c r="E17">
        <v>39841</v>
      </c>
      <c r="F17">
        <v>17.42344245</v>
      </c>
      <c r="G17">
        <v>66.889549279999997</v>
      </c>
      <c r="H17" s="21">
        <v>18.582557203251689</v>
      </c>
      <c r="I17">
        <f t="shared" si="2"/>
        <v>-1.0272628114326674</v>
      </c>
      <c r="J17">
        <f t="shared" si="3"/>
        <v>0.58793164434108802</v>
      </c>
      <c r="K17">
        <f t="shared" si="4"/>
        <v>-1.4377713593625137</v>
      </c>
      <c r="L17">
        <f t="shared" si="5"/>
        <v>0.59686029377934191</v>
      </c>
      <c r="M17" s="21">
        <f t="shared" si="6"/>
        <v>-0.48039096505747408</v>
      </c>
      <c r="N17">
        <f t="shared" si="7"/>
        <v>2.7202609610415296</v>
      </c>
      <c r="O17">
        <f t="shared" si="8"/>
        <v>22.635704097779314</v>
      </c>
      <c r="P17" s="21">
        <f t="shared" si="9"/>
        <v>16.291684187125988</v>
      </c>
      <c r="Q17">
        <f t="shared" si="10"/>
        <v>2.7202609610415296</v>
      </c>
      <c r="R17">
        <f t="shared" si="11"/>
        <v>1</v>
      </c>
    </row>
    <row r="18" spans="1:18" x14ac:dyDescent="0.2">
      <c r="A18">
        <v>8</v>
      </c>
      <c r="B18">
        <v>24510010100</v>
      </c>
      <c r="C18" t="s">
        <v>7</v>
      </c>
      <c r="D18">
        <v>0.11219999999999999</v>
      </c>
      <c r="E18">
        <v>39259</v>
      </c>
      <c r="F18">
        <v>17.42344245</v>
      </c>
      <c r="G18">
        <v>66.889549279999997</v>
      </c>
      <c r="H18" s="21">
        <v>18.582557203251689</v>
      </c>
      <c r="I18">
        <f t="shared" si="2"/>
        <v>-1.2239011018508847</v>
      </c>
      <c r="J18">
        <f t="shared" si="3"/>
        <v>0.53430884824408376</v>
      </c>
      <c r="K18">
        <f t="shared" si="4"/>
        <v>-1.4377713593625137</v>
      </c>
      <c r="L18">
        <f t="shared" si="5"/>
        <v>0.59686029377934191</v>
      </c>
      <c r="M18" s="21">
        <f t="shared" si="6"/>
        <v>-0.48039096505747408</v>
      </c>
      <c r="N18">
        <f t="shared" si="7"/>
        <v>2.8138710079774865</v>
      </c>
      <c r="O18">
        <f t="shared" si="8"/>
        <v>23.090439076482763</v>
      </c>
      <c r="P18" s="21">
        <f t="shared" si="9"/>
        <v>17.298267427894256</v>
      </c>
      <c r="Q18">
        <f t="shared" si="10"/>
        <v>2.8138710079774865</v>
      </c>
      <c r="R18">
        <f t="shared" si="11"/>
        <v>1</v>
      </c>
    </row>
    <row r="19" spans="1:18" x14ac:dyDescent="0.2">
      <c r="A19">
        <v>9</v>
      </c>
      <c r="B19">
        <v>24510130700</v>
      </c>
      <c r="C19" t="s">
        <v>9</v>
      </c>
      <c r="D19">
        <v>0.182</v>
      </c>
      <c r="E19">
        <v>38765</v>
      </c>
      <c r="F19">
        <v>25.129701690000001</v>
      </c>
      <c r="G19">
        <v>64.336682690000004</v>
      </c>
      <c r="H19" s="21">
        <v>25.96347996758201</v>
      </c>
      <c r="I19">
        <f t="shared" si="2"/>
        <v>-0.95635036751966518</v>
      </c>
      <c r="J19">
        <f t="shared" si="3"/>
        <v>0.48879396633356803</v>
      </c>
      <c r="K19">
        <f t="shared" si="4"/>
        <v>-0.61500605753882898</v>
      </c>
      <c r="L19">
        <f t="shared" si="5"/>
        <v>0.43007113227484606</v>
      </c>
      <c r="M19" s="21">
        <f t="shared" si="6"/>
        <v>0.64322956849184487</v>
      </c>
      <c r="N19">
        <f t="shared" si="7"/>
        <v>1.2655440905044855</v>
      </c>
      <c r="O19">
        <f t="shared" si="8"/>
        <v>13.622218260719526</v>
      </c>
      <c r="P19" s="21">
        <f t="shared" si="9"/>
        <v>16.610360619419868</v>
      </c>
      <c r="Q19">
        <f t="shared" si="10"/>
        <v>1.2655440905044855</v>
      </c>
      <c r="R19">
        <f t="shared" si="11"/>
        <v>1</v>
      </c>
    </row>
    <row r="20" spans="1:18" x14ac:dyDescent="0.2">
      <c r="A20">
        <v>10</v>
      </c>
      <c r="B20">
        <v>24510270200</v>
      </c>
      <c r="C20" t="s">
        <v>10</v>
      </c>
      <c r="D20">
        <v>0.48430000000000001</v>
      </c>
      <c r="E20">
        <v>38140</v>
      </c>
      <c r="F20">
        <v>28.351901649999999</v>
      </c>
      <c r="G20">
        <v>72.818791950000005</v>
      </c>
      <c r="H20" s="21">
        <v>11.979921707811602</v>
      </c>
      <c r="I20">
        <f t="shared" si="2"/>
        <v>0.20239729706955645</v>
      </c>
      <c r="J20">
        <f t="shared" si="3"/>
        <v>0.43120934853180221</v>
      </c>
      <c r="K20">
        <f t="shared" si="4"/>
        <v>-0.27098514673624063</v>
      </c>
      <c r="L20">
        <f t="shared" si="5"/>
        <v>0.98424184249003355</v>
      </c>
      <c r="M20" s="21">
        <f t="shared" si="6"/>
        <v>-1.4855304381422032</v>
      </c>
      <c r="N20">
        <f t="shared" si="7"/>
        <v>3.3284480034869799</v>
      </c>
      <c r="O20">
        <f t="shared" si="8"/>
        <v>20.504315938082989</v>
      </c>
      <c r="P20" s="21">
        <f t="shared" si="9"/>
        <v>4.8594976471908637</v>
      </c>
      <c r="Q20">
        <f t="shared" si="10"/>
        <v>3.3284480034869799</v>
      </c>
      <c r="R20">
        <f t="shared" si="11"/>
        <v>1</v>
      </c>
    </row>
    <row r="21" spans="1:18" x14ac:dyDescent="0.2">
      <c r="A21">
        <v>11</v>
      </c>
      <c r="B21">
        <v>24003750201</v>
      </c>
      <c r="C21" t="s">
        <v>11</v>
      </c>
      <c r="D21">
        <v>0.36670000000000003</v>
      </c>
      <c r="E21">
        <v>37194</v>
      </c>
      <c r="F21">
        <v>28.08798646</v>
      </c>
      <c r="G21">
        <v>40.329024680000003</v>
      </c>
      <c r="H21" s="21">
        <v>18.607240224814401</v>
      </c>
      <c r="I21">
        <f t="shared" si="2"/>
        <v>-0.24837585991255551</v>
      </c>
      <c r="J21">
        <f t="shared" si="3"/>
        <v>0.34404927102704952</v>
      </c>
      <c r="K21">
        <f t="shared" si="4"/>
        <v>-0.29916227576781007</v>
      </c>
      <c r="L21">
        <f t="shared" si="5"/>
        <v>-1.1384468485941048</v>
      </c>
      <c r="M21" s="21">
        <f t="shared" si="6"/>
        <v>-0.47663339290241302</v>
      </c>
      <c r="N21">
        <f t="shared" si="7"/>
        <v>2.9521196231478473</v>
      </c>
      <c r="O21">
        <f t="shared" si="8"/>
        <v>11.00113609338533</v>
      </c>
      <c r="P21" s="21">
        <f t="shared" si="9"/>
        <v>11.963972485453542</v>
      </c>
      <c r="Q21">
        <f t="shared" si="10"/>
        <v>2.9521196231478473</v>
      </c>
      <c r="R21">
        <f t="shared" si="11"/>
        <v>1</v>
      </c>
    </row>
    <row r="22" spans="1:18" x14ac:dyDescent="0.2">
      <c r="A22">
        <v>12</v>
      </c>
      <c r="B22">
        <v>24510270301</v>
      </c>
      <c r="C22" t="s">
        <v>10</v>
      </c>
      <c r="D22">
        <v>0.67190000000000005</v>
      </c>
      <c r="E22">
        <v>36213</v>
      </c>
      <c r="F22">
        <v>28.351901649999999</v>
      </c>
      <c r="G22">
        <v>72.818791950000005</v>
      </c>
      <c r="H22" s="21">
        <v>11.979921707811602</v>
      </c>
      <c r="I22">
        <f t="shared" si="2"/>
        <v>0.92148780939816388</v>
      </c>
      <c r="J22">
        <f t="shared" si="3"/>
        <v>0.25366445492539791</v>
      </c>
      <c r="K22">
        <f t="shared" si="4"/>
        <v>-0.27098514673624063</v>
      </c>
      <c r="L22">
        <f t="shared" si="5"/>
        <v>0.98424184249003355</v>
      </c>
      <c r="M22" s="21">
        <f t="shared" si="6"/>
        <v>-1.4855304381422032</v>
      </c>
      <c r="N22">
        <f t="shared" si="7"/>
        <v>5.1046951666213385</v>
      </c>
      <c r="O22">
        <f t="shared" si="8"/>
        <v>20.108687034176384</v>
      </c>
      <c r="P22" s="21">
        <f t="shared" si="9"/>
        <v>2.8709573249816431</v>
      </c>
      <c r="Q22">
        <f t="shared" si="10"/>
        <v>2.8709573249816431</v>
      </c>
      <c r="R22">
        <f t="shared" si="11"/>
        <v>3</v>
      </c>
    </row>
    <row r="23" spans="1:18" x14ac:dyDescent="0.2">
      <c r="A23">
        <v>13</v>
      </c>
      <c r="B23">
        <v>24510130803</v>
      </c>
      <c r="C23" t="s">
        <v>12</v>
      </c>
      <c r="D23">
        <v>0.26529999999999998</v>
      </c>
      <c r="E23">
        <v>35857</v>
      </c>
      <c r="F23">
        <v>25.129701690000001</v>
      </c>
      <c r="G23">
        <v>64.336682690000004</v>
      </c>
      <c r="H23" s="21">
        <v>25.96347996758201</v>
      </c>
      <c r="I23">
        <f t="shared" si="2"/>
        <v>-0.63705271465733593</v>
      </c>
      <c r="J23">
        <f t="shared" si="3"/>
        <v>0.2208642566255121</v>
      </c>
      <c r="K23">
        <f t="shared" si="4"/>
        <v>-0.61500605753882898</v>
      </c>
      <c r="L23">
        <f t="shared" si="5"/>
        <v>0.43007113227484606</v>
      </c>
      <c r="M23" s="21">
        <f t="shared" si="6"/>
        <v>0.64322956849184487</v>
      </c>
      <c r="N23">
        <f t="shared" si="7"/>
        <v>1.0673166606061333</v>
      </c>
      <c r="O23">
        <f t="shared" si="8"/>
        <v>12.028794560971436</v>
      </c>
      <c r="P23" s="21">
        <f t="shared" si="9"/>
        <v>14.52480202022841</v>
      </c>
      <c r="Q23">
        <f t="shared" si="10"/>
        <v>1.0673166606061333</v>
      </c>
      <c r="R23">
        <f t="shared" si="11"/>
        <v>1</v>
      </c>
    </row>
    <row r="24" spans="1:18" x14ac:dyDescent="0.2">
      <c r="A24">
        <v>14</v>
      </c>
      <c r="B24">
        <v>24510130600</v>
      </c>
      <c r="C24" t="s">
        <v>9</v>
      </c>
      <c r="D24">
        <v>0.123</v>
      </c>
      <c r="E24">
        <v>35464</v>
      </c>
      <c r="F24">
        <v>25.129701690000001</v>
      </c>
      <c r="G24">
        <v>64.336682690000004</v>
      </c>
      <c r="H24" s="21">
        <v>25.96347996758201</v>
      </c>
      <c r="I24">
        <f t="shared" si="2"/>
        <v>-1.1825035670259969</v>
      </c>
      <c r="J24">
        <f t="shared" si="3"/>
        <v>0.18465504895176177</v>
      </c>
      <c r="K24">
        <f t="shared" si="4"/>
        <v>-0.61500605753882898</v>
      </c>
      <c r="L24">
        <f t="shared" si="5"/>
        <v>0.43007113227484606</v>
      </c>
      <c r="M24" s="21">
        <f t="shared" si="6"/>
        <v>0.64322956849184487</v>
      </c>
      <c r="N24">
        <f t="shared" si="7"/>
        <v>1.2337815510523886</v>
      </c>
      <c r="O24">
        <f t="shared" si="8"/>
        <v>13.453365149106956</v>
      </c>
      <c r="P24" s="21">
        <f t="shared" si="9"/>
        <v>17.352083758398926</v>
      </c>
      <c r="Q24">
        <f t="shared" si="10"/>
        <v>1.2337815510523886</v>
      </c>
      <c r="R24">
        <f t="shared" si="11"/>
        <v>1</v>
      </c>
    </row>
    <row r="25" spans="1:18" x14ac:dyDescent="0.2">
      <c r="A25">
        <v>15</v>
      </c>
      <c r="B25">
        <v>24510130804</v>
      </c>
      <c r="C25" t="s">
        <v>9</v>
      </c>
      <c r="D25">
        <v>0.1555</v>
      </c>
      <c r="E25">
        <v>34707</v>
      </c>
      <c r="F25">
        <v>25.129701690000001</v>
      </c>
      <c r="G25">
        <v>64.336682690000004</v>
      </c>
      <c r="H25" s="21">
        <v>25.96347996758201</v>
      </c>
      <c r="I25">
        <f t="shared" si="2"/>
        <v>-1.0579276520436955</v>
      </c>
      <c r="J25">
        <f t="shared" si="3"/>
        <v>0.11490855987026302</v>
      </c>
      <c r="K25">
        <f t="shared" si="4"/>
        <v>-0.61500605753882898</v>
      </c>
      <c r="L25">
        <f t="shared" si="5"/>
        <v>0.43007113227484606</v>
      </c>
      <c r="M25" s="21">
        <f t="shared" si="6"/>
        <v>0.64322956849184487</v>
      </c>
      <c r="N25">
        <f t="shared" si="7"/>
        <v>1.1260306668518116</v>
      </c>
      <c r="O25">
        <f t="shared" si="8"/>
        <v>12.880528111600276</v>
      </c>
      <c r="P25" s="21">
        <f t="shared" si="9"/>
        <v>16.547653114287595</v>
      </c>
      <c r="Q25">
        <f t="shared" si="10"/>
        <v>1.1260306668518116</v>
      </c>
      <c r="R25">
        <f t="shared" si="11"/>
        <v>1</v>
      </c>
    </row>
    <row r="26" spans="1:18" x14ac:dyDescent="0.2">
      <c r="A26">
        <v>16</v>
      </c>
      <c r="B26">
        <v>24510230200</v>
      </c>
      <c r="C26" t="s">
        <v>13</v>
      </c>
      <c r="D26">
        <v>0.1183</v>
      </c>
      <c r="E26">
        <v>34584</v>
      </c>
      <c r="F26">
        <v>20.93294461</v>
      </c>
      <c r="G26">
        <v>71.884984029999998</v>
      </c>
      <c r="H26" s="21">
        <v>24.728987669838869</v>
      </c>
      <c r="I26">
        <f t="shared" si="2"/>
        <v>-1.2005191608849759</v>
      </c>
      <c r="J26">
        <f t="shared" si="3"/>
        <v>0.10357590708687552</v>
      </c>
      <c r="K26">
        <f t="shared" si="4"/>
        <v>-1.0630763855760785</v>
      </c>
      <c r="L26">
        <f t="shared" si="5"/>
        <v>0.92323237157088966</v>
      </c>
      <c r="M26" s="21">
        <f t="shared" si="6"/>
        <v>0.45529901583031368</v>
      </c>
      <c r="N26">
        <f t="shared" si="7"/>
        <v>2.0367147063594548</v>
      </c>
      <c r="O26">
        <f t="shared" si="8"/>
        <v>17.846824814409739</v>
      </c>
      <c r="P26" s="21">
        <f t="shared" si="9"/>
        <v>17.903772222648115</v>
      </c>
      <c r="Q26">
        <f t="shared" si="10"/>
        <v>2.0367147063594548</v>
      </c>
      <c r="R26">
        <f t="shared" si="11"/>
        <v>1</v>
      </c>
    </row>
    <row r="27" spans="1:18" x14ac:dyDescent="0.2">
      <c r="A27">
        <v>17</v>
      </c>
      <c r="B27">
        <v>24510250206</v>
      </c>
      <c r="C27" t="s">
        <v>14</v>
      </c>
      <c r="D27">
        <v>0.23669999999999999</v>
      </c>
      <c r="E27">
        <v>33943</v>
      </c>
      <c r="F27">
        <v>31.266375549999999</v>
      </c>
      <c r="G27">
        <v>63.927664970000002</v>
      </c>
      <c r="H27" s="21">
        <v>20.899836169816169</v>
      </c>
      <c r="I27">
        <f t="shared" si="2"/>
        <v>-0.74667951984176106</v>
      </c>
      <c r="J27">
        <f t="shared" si="3"/>
        <v>4.4517123069384511E-2</v>
      </c>
      <c r="K27">
        <f t="shared" si="4"/>
        <v>4.0181130352401846E-2</v>
      </c>
      <c r="L27">
        <f t="shared" si="5"/>
        <v>0.40334834040373574</v>
      </c>
      <c r="M27" s="21">
        <f t="shared" si="6"/>
        <v>-0.12762447339644997</v>
      </c>
      <c r="N27">
        <f t="shared" si="7"/>
        <v>0</v>
      </c>
      <c r="O27">
        <f t="shared" si="8"/>
        <v>11.117125405397839</v>
      </c>
      <c r="P27" s="21">
        <f t="shared" si="9"/>
        <v>10.133668137211973</v>
      </c>
      <c r="Q27">
        <f t="shared" si="10"/>
        <v>0</v>
      </c>
      <c r="R27">
        <f t="shared" si="11"/>
        <v>1</v>
      </c>
    </row>
    <row r="28" spans="1:18" x14ac:dyDescent="0.2">
      <c r="A28">
        <v>18</v>
      </c>
      <c r="B28">
        <v>24510010300</v>
      </c>
      <c r="C28" t="s">
        <v>7</v>
      </c>
      <c r="D28">
        <v>0.14860000000000001</v>
      </c>
      <c r="E28">
        <v>33660</v>
      </c>
      <c r="F28">
        <v>17.42344245</v>
      </c>
      <c r="G28">
        <v>66.889549279999997</v>
      </c>
      <c r="H28" s="21">
        <v>18.582557203251689</v>
      </c>
      <c r="I28">
        <f t="shared" si="2"/>
        <v>-1.0843760770707072</v>
      </c>
      <c r="J28">
        <f t="shared" si="3"/>
        <v>1.8442808128744954E-2</v>
      </c>
      <c r="K28">
        <f t="shared" si="4"/>
        <v>-1.4377713593625137</v>
      </c>
      <c r="L28">
        <f t="shared" si="5"/>
        <v>0.59686029377934191</v>
      </c>
      <c r="M28" s="21">
        <f t="shared" si="6"/>
        <v>-0.48039096505747408</v>
      </c>
      <c r="N28">
        <f t="shared" si="7"/>
        <v>2.4609534702564937</v>
      </c>
      <c r="O28">
        <f t="shared" si="8"/>
        <v>21.219288828795076</v>
      </c>
      <c r="P28" s="21">
        <f t="shared" si="9"/>
        <v>15.665835798248651</v>
      </c>
      <c r="Q28">
        <f t="shared" si="10"/>
        <v>2.4609534702564937</v>
      </c>
      <c r="R28">
        <f t="shared" si="11"/>
        <v>1</v>
      </c>
    </row>
    <row r="29" spans="1:18" x14ac:dyDescent="0.2">
      <c r="A29">
        <v>19</v>
      </c>
      <c r="B29">
        <v>24510040100</v>
      </c>
      <c r="C29" t="s">
        <v>15</v>
      </c>
      <c r="D29">
        <v>0.53969999999999996</v>
      </c>
      <c r="E29">
        <v>33047</v>
      </c>
      <c r="F29">
        <v>47.305389220000002</v>
      </c>
      <c r="G29">
        <v>39.741750359999997</v>
      </c>
      <c r="H29" s="21">
        <v>32.047507004384805</v>
      </c>
      <c r="I29">
        <f t="shared" si="2"/>
        <v>0.41475131830092532</v>
      </c>
      <c r="J29">
        <f t="shared" si="3"/>
        <v>-3.8036185011226943E-2</v>
      </c>
      <c r="K29">
        <f t="shared" si="4"/>
        <v>1.7526000241595292</v>
      </c>
      <c r="L29">
        <f t="shared" si="5"/>
        <v>-1.1768158694389914</v>
      </c>
      <c r="M29" s="21">
        <f t="shared" si="6"/>
        <v>1.5694196836706327</v>
      </c>
      <c r="N29">
        <f t="shared" si="7"/>
        <v>9.6649929094349165</v>
      </c>
      <c r="O29">
        <f t="shared" si="8"/>
        <v>1.1209730168688949</v>
      </c>
      <c r="P29" s="21">
        <f t="shared" si="9"/>
        <v>17.744606385479731</v>
      </c>
      <c r="Q29">
        <f t="shared" si="10"/>
        <v>1.1209730168688949</v>
      </c>
      <c r="R29">
        <f t="shared" si="11"/>
        <v>2</v>
      </c>
    </row>
    <row r="30" spans="1:18" x14ac:dyDescent="0.2">
      <c r="A30">
        <v>20</v>
      </c>
      <c r="B30">
        <v>24510130806</v>
      </c>
      <c r="C30" t="s">
        <v>16</v>
      </c>
      <c r="D30">
        <v>0.33610000000000001</v>
      </c>
      <c r="E30">
        <v>32483</v>
      </c>
      <c r="F30">
        <v>25.129701690000001</v>
      </c>
      <c r="G30">
        <v>64.336682690000004</v>
      </c>
      <c r="H30" s="21">
        <v>25.96347996758201</v>
      </c>
      <c r="I30">
        <f t="shared" si="2"/>
        <v>-0.36566887524973779</v>
      </c>
      <c r="J30">
        <f t="shared" si="3"/>
        <v>-9.0000544115540412E-2</v>
      </c>
      <c r="K30">
        <f t="shared" si="4"/>
        <v>-0.61500605753882898</v>
      </c>
      <c r="L30">
        <f t="shared" si="5"/>
        <v>0.43007113227484606</v>
      </c>
      <c r="M30" s="21">
        <f t="shared" si="6"/>
        <v>0.64322956849184487</v>
      </c>
      <c r="N30">
        <f t="shared" si="7"/>
        <v>1.1874644267550303</v>
      </c>
      <c r="O30">
        <f t="shared" si="8"/>
        <v>10.77368796043559</v>
      </c>
      <c r="P30" s="21">
        <f t="shared" si="9"/>
        <v>12.946013693649981</v>
      </c>
      <c r="Q30">
        <f t="shared" si="10"/>
        <v>1.1874644267550303</v>
      </c>
      <c r="R30">
        <f t="shared" si="11"/>
        <v>1</v>
      </c>
    </row>
    <row r="31" spans="1:18" x14ac:dyDescent="0.2">
      <c r="A31">
        <v>21</v>
      </c>
      <c r="B31">
        <v>24510250303</v>
      </c>
      <c r="C31" t="s">
        <v>14</v>
      </c>
      <c r="D31">
        <v>0.27879999999999999</v>
      </c>
      <c r="E31">
        <v>31533</v>
      </c>
      <c r="F31">
        <v>31.266375549999999</v>
      </c>
      <c r="G31">
        <v>63.927664970000002</v>
      </c>
      <c r="H31" s="21">
        <v>20.899836169816169</v>
      </c>
      <c r="I31">
        <f t="shared" si="2"/>
        <v>-0.58530579612622613</v>
      </c>
      <c r="J31">
        <f t="shared" si="3"/>
        <v>-0.17752916317422443</v>
      </c>
      <c r="K31">
        <f t="shared" si="4"/>
        <v>4.0181130352401846E-2</v>
      </c>
      <c r="L31">
        <f t="shared" si="5"/>
        <v>0.40334834040373574</v>
      </c>
      <c r="M31" s="21">
        <f t="shared" si="6"/>
        <v>-0.12762447339644997</v>
      </c>
      <c r="N31">
        <f t="shared" si="7"/>
        <v>7.5346031940396518E-2</v>
      </c>
      <c r="O31">
        <f t="shared" si="8"/>
        <v>10.289955843251198</v>
      </c>
      <c r="P31" s="21">
        <f t="shared" si="9"/>
        <v>9.1563509768447346</v>
      </c>
      <c r="Q31">
        <f t="shared" si="10"/>
        <v>7.5346031940396518E-2</v>
      </c>
      <c r="R31">
        <f t="shared" si="11"/>
        <v>1</v>
      </c>
    </row>
    <row r="32" spans="1:18" x14ac:dyDescent="0.2">
      <c r="A32">
        <v>22</v>
      </c>
      <c r="B32">
        <v>24510250401</v>
      </c>
      <c r="C32" t="s">
        <v>11</v>
      </c>
      <c r="D32">
        <v>0.44359999999999999</v>
      </c>
      <c r="E32">
        <v>31454</v>
      </c>
      <c r="F32">
        <v>28.08798646</v>
      </c>
      <c r="G32">
        <v>40.329024680000003</v>
      </c>
      <c r="H32" s="21">
        <v>18.607240224814401</v>
      </c>
      <c r="I32">
        <f t="shared" si="2"/>
        <v>4.6389920460951292E-2</v>
      </c>
      <c r="J32">
        <f t="shared" si="3"/>
        <v>-0.18480785886436762</v>
      </c>
      <c r="K32">
        <f t="shared" si="4"/>
        <v>-0.29916227576781007</v>
      </c>
      <c r="L32">
        <f t="shared" si="5"/>
        <v>-1.1384468485941048</v>
      </c>
      <c r="M32" s="21">
        <f t="shared" si="6"/>
        <v>-0.47663339290241302</v>
      </c>
      <c r="N32">
        <f t="shared" si="7"/>
        <v>3.2956426624698465</v>
      </c>
      <c r="O32">
        <f t="shared" si="8"/>
        <v>9.4152798055109983</v>
      </c>
      <c r="P32" s="21">
        <f t="shared" si="9"/>
        <v>10.244117765181816</v>
      </c>
      <c r="Q32">
        <f t="shared" si="10"/>
        <v>3.2956426624698465</v>
      </c>
      <c r="R32">
        <f t="shared" si="11"/>
        <v>1</v>
      </c>
    </row>
    <row r="33" spans="1:18" x14ac:dyDescent="0.2">
      <c r="A33">
        <v>23</v>
      </c>
      <c r="B33">
        <v>24510260102</v>
      </c>
      <c r="C33" t="s">
        <v>17</v>
      </c>
      <c r="D33">
        <v>0.86299999999999999</v>
      </c>
      <c r="E33">
        <v>30843</v>
      </c>
      <c r="F33">
        <v>39.972602739999999</v>
      </c>
      <c r="G33">
        <v>71.34456453</v>
      </c>
      <c r="H33" s="21">
        <v>10.360156812037896</v>
      </c>
      <c r="I33">
        <f t="shared" si="2"/>
        <v>1.6539941894940957</v>
      </c>
      <c r="J33">
        <f t="shared" si="3"/>
        <v>-0.24110258122737388</v>
      </c>
      <c r="K33">
        <f t="shared" si="4"/>
        <v>0.96970885822130215</v>
      </c>
      <c r="L33">
        <f t="shared" si="5"/>
        <v>0.88792456676089415</v>
      </c>
      <c r="M33" s="21">
        <f t="shared" si="6"/>
        <v>-1.7321122212776672</v>
      </c>
      <c r="N33">
        <f t="shared" si="7"/>
        <v>9.5180297233075546</v>
      </c>
      <c r="O33">
        <f t="shared" si="8"/>
        <v>17.877787807885618</v>
      </c>
      <c r="P33" s="21">
        <f t="shared" si="9"/>
        <v>8.6819151589435248E-2</v>
      </c>
      <c r="Q33">
        <f t="shared" si="10"/>
        <v>8.6819151589435248E-2</v>
      </c>
      <c r="R33">
        <f t="shared" si="11"/>
        <v>3</v>
      </c>
    </row>
    <row r="34" spans="1:18" x14ac:dyDescent="0.2">
      <c r="A34">
        <v>24</v>
      </c>
      <c r="B34">
        <v>24510270803</v>
      </c>
      <c r="C34" t="s">
        <v>18</v>
      </c>
      <c r="D34">
        <v>0.92200000000000004</v>
      </c>
      <c r="E34">
        <v>30166</v>
      </c>
      <c r="F34">
        <v>36.888331239999999</v>
      </c>
      <c r="G34">
        <v>76.781065089999998</v>
      </c>
      <c r="H34" s="21">
        <v>10.673702932896157</v>
      </c>
      <c r="I34">
        <f t="shared" si="2"/>
        <v>1.8801473890004274</v>
      </c>
      <c r="J34">
        <f t="shared" si="3"/>
        <v>-0.30347823923024658</v>
      </c>
      <c r="K34">
        <f t="shared" si="4"/>
        <v>0.64041399639886387</v>
      </c>
      <c r="L34">
        <f t="shared" si="5"/>
        <v>1.2431132685414774</v>
      </c>
      <c r="M34" s="21">
        <f t="shared" si="6"/>
        <v>-1.6843801326405028</v>
      </c>
      <c r="N34">
        <f t="shared" si="7"/>
        <v>10.510293191800383</v>
      </c>
      <c r="O34">
        <f t="shared" si="8"/>
        <v>20.260390447097478</v>
      </c>
      <c r="P34" s="21">
        <f t="shared" si="9"/>
        <v>0.308721230973724</v>
      </c>
      <c r="Q34">
        <f t="shared" si="10"/>
        <v>0.308721230973724</v>
      </c>
      <c r="R34">
        <f t="shared" si="11"/>
        <v>3</v>
      </c>
    </row>
    <row r="35" spans="1:18" x14ac:dyDescent="0.2">
      <c r="A35">
        <v>25</v>
      </c>
      <c r="B35">
        <v>24510250101</v>
      </c>
      <c r="C35" t="s">
        <v>19</v>
      </c>
      <c r="D35">
        <v>0.91890000000000005</v>
      </c>
      <c r="E35">
        <v>28901</v>
      </c>
      <c r="F35">
        <v>33.530482259999999</v>
      </c>
      <c r="G35">
        <v>77.217294899999999</v>
      </c>
      <c r="H35" s="21">
        <v>13.109817188791688</v>
      </c>
      <c r="I35">
        <f t="shared" si="2"/>
        <v>1.8682647632636542</v>
      </c>
      <c r="J35">
        <f t="shared" si="3"/>
        <v>-0.4200295056610206</v>
      </c>
      <c r="K35">
        <f t="shared" si="4"/>
        <v>0.28191040296044084</v>
      </c>
      <c r="L35">
        <f t="shared" si="5"/>
        <v>1.2716139369736517</v>
      </c>
      <c r="M35" s="21">
        <f t="shared" si="6"/>
        <v>-1.3135229800328649</v>
      </c>
      <c r="N35">
        <f t="shared" si="7"/>
        <v>9.2724106294754804</v>
      </c>
      <c r="O35">
        <f t="shared" si="8"/>
        <v>18.845337511588113</v>
      </c>
      <c r="P35" s="21">
        <f t="shared" si="9"/>
        <v>0.82571104532537232</v>
      </c>
      <c r="Q35">
        <f t="shared" si="10"/>
        <v>0.82571104532537232</v>
      </c>
      <c r="R35">
        <f t="shared" si="11"/>
        <v>3</v>
      </c>
    </row>
    <row r="36" spans="1:18" x14ac:dyDescent="0.2">
      <c r="A36">
        <v>26</v>
      </c>
      <c r="B36">
        <v>24510260201</v>
      </c>
      <c r="C36" t="s">
        <v>17</v>
      </c>
      <c r="D36">
        <v>0.88290000000000002</v>
      </c>
      <c r="E36">
        <v>27754</v>
      </c>
      <c r="F36">
        <v>39.972602739999999</v>
      </c>
      <c r="G36">
        <v>71.34456453</v>
      </c>
      <c r="H36" s="21">
        <v>10.360156812037896</v>
      </c>
      <c r="I36">
        <f t="shared" si="2"/>
        <v>1.730272980514028</v>
      </c>
      <c r="J36">
        <f t="shared" si="3"/>
        <v>-0.52570879625082123</v>
      </c>
      <c r="K36">
        <f t="shared" si="4"/>
        <v>0.96970885822130215</v>
      </c>
      <c r="L36">
        <f t="shared" si="5"/>
        <v>0.88792456676089415</v>
      </c>
      <c r="M36" s="21">
        <f t="shared" si="6"/>
        <v>-1.7321122212776672</v>
      </c>
      <c r="N36">
        <f t="shared" si="7"/>
        <v>10.133668137211973</v>
      </c>
      <c r="O36">
        <f t="shared" si="8"/>
        <v>17.657524064847735</v>
      </c>
      <c r="P36" s="21">
        <f t="shared" si="9"/>
        <v>0</v>
      </c>
      <c r="Q36">
        <f t="shared" si="10"/>
        <v>0</v>
      </c>
      <c r="R36">
        <f t="shared" si="11"/>
        <v>3</v>
      </c>
    </row>
    <row r="37" spans="1:18" x14ac:dyDescent="0.2">
      <c r="A37">
        <v>27</v>
      </c>
      <c r="B37">
        <v>24510030200</v>
      </c>
      <c r="C37" t="s">
        <v>20</v>
      </c>
      <c r="D37">
        <v>0.49059999999999998</v>
      </c>
      <c r="E37">
        <v>27607</v>
      </c>
      <c r="F37">
        <v>44.204851750000003</v>
      </c>
      <c r="G37">
        <v>36.574074070000002</v>
      </c>
      <c r="H37" s="21">
        <v>35.575692355870807</v>
      </c>
      <c r="I37">
        <f t="shared" si="2"/>
        <v>0.2265458590507409</v>
      </c>
      <c r="J37">
        <f t="shared" si="3"/>
        <v>-0.53925269835779654</v>
      </c>
      <c r="K37">
        <f t="shared" si="4"/>
        <v>1.4215685122582773</v>
      </c>
      <c r="L37">
        <f t="shared" si="5"/>
        <v>-1.3837730502005496</v>
      </c>
      <c r="M37" s="21">
        <f t="shared" si="6"/>
        <v>2.10652617207016</v>
      </c>
      <c r="N37">
        <f t="shared" si="7"/>
        <v>11.38141791281261</v>
      </c>
      <c r="O37">
        <f t="shared" si="8"/>
        <v>0.81472310710268281</v>
      </c>
      <c r="P37" s="21">
        <f t="shared" si="9"/>
        <v>22.361310617847252</v>
      </c>
      <c r="Q37">
        <f t="shared" si="10"/>
        <v>0.81472310710268281</v>
      </c>
      <c r="R37">
        <f t="shared" si="11"/>
        <v>2</v>
      </c>
    </row>
    <row r="38" spans="1:18" x14ac:dyDescent="0.2">
      <c r="A38">
        <v>28</v>
      </c>
      <c r="B38">
        <v>24510200800</v>
      </c>
      <c r="C38" t="s">
        <v>21</v>
      </c>
      <c r="D38">
        <v>0.88739999999999997</v>
      </c>
      <c r="E38">
        <v>26669</v>
      </c>
      <c r="F38">
        <v>47.194388779999997</v>
      </c>
      <c r="G38">
        <v>55.528212340000003</v>
      </c>
      <c r="H38" s="21">
        <v>13.889346331347522</v>
      </c>
      <c r="I38">
        <f t="shared" si="2"/>
        <v>1.7475219533577311</v>
      </c>
      <c r="J38">
        <f t="shared" si="3"/>
        <v>-0.6256756927546866</v>
      </c>
      <c r="K38">
        <f t="shared" si="4"/>
        <v>1.7407489680666943</v>
      </c>
      <c r="L38">
        <f t="shared" si="5"/>
        <v>-0.14542207585778771</v>
      </c>
      <c r="M38" s="21">
        <f t="shared" si="6"/>
        <v>-1.1948528653273225</v>
      </c>
      <c r="N38">
        <f t="shared" si="7"/>
        <v>11.002255780268181</v>
      </c>
      <c r="O38">
        <f t="shared" si="8"/>
        <v>10.526052671253218</v>
      </c>
      <c r="P38" s="21">
        <f t="shared" si="9"/>
        <v>1.9612466578186529</v>
      </c>
      <c r="Q38">
        <f t="shared" si="10"/>
        <v>1.9612466578186529</v>
      </c>
      <c r="R38">
        <f t="shared" si="11"/>
        <v>3</v>
      </c>
    </row>
    <row r="39" spans="1:18" x14ac:dyDescent="0.2">
      <c r="A39">
        <v>29</v>
      </c>
      <c r="B39">
        <v>24510230300</v>
      </c>
      <c r="C39" t="s">
        <v>13</v>
      </c>
      <c r="D39">
        <v>0.1426</v>
      </c>
      <c r="E39">
        <v>26589</v>
      </c>
      <c r="F39">
        <v>20.93294461</v>
      </c>
      <c r="G39">
        <v>71.884984029999998</v>
      </c>
      <c r="H39" s="21">
        <v>24.728987669838869</v>
      </c>
      <c r="I39">
        <f t="shared" si="2"/>
        <v>-1.1073747075289782</v>
      </c>
      <c r="J39">
        <f t="shared" si="3"/>
        <v>-0.63304652383331261</v>
      </c>
      <c r="K39">
        <f t="shared" si="4"/>
        <v>-1.0630763855760785</v>
      </c>
      <c r="L39">
        <f t="shared" si="5"/>
        <v>0.92323237157088966</v>
      </c>
      <c r="M39" s="21">
        <f t="shared" si="6"/>
        <v>0.45529901583031368</v>
      </c>
      <c r="N39">
        <f t="shared" si="7"/>
        <v>2.4164498606323956</v>
      </c>
      <c r="O39">
        <f t="shared" si="8"/>
        <v>16.319366264807314</v>
      </c>
      <c r="P39" s="21">
        <f t="shared" si="9"/>
        <v>16.981996197925532</v>
      </c>
      <c r="Q39">
        <f t="shared" si="10"/>
        <v>2.4164498606323956</v>
      </c>
      <c r="R39">
        <f t="shared" si="11"/>
        <v>1</v>
      </c>
    </row>
    <row r="40" spans="1:18" x14ac:dyDescent="0.2">
      <c r="A40">
        <v>30</v>
      </c>
      <c r="B40">
        <v>24510250205</v>
      </c>
      <c r="C40" t="s">
        <v>22</v>
      </c>
      <c r="D40">
        <v>0.78200000000000003</v>
      </c>
      <c r="E40">
        <v>25836</v>
      </c>
      <c r="F40">
        <v>38.002980630000003</v>
      </c>
      <c r="G40">
        <v>45.335820900000002</v>
      </c>
      <c r="H40" s="21">
        <v>17.754965992984946</v>
      </c>
      <c r="I40">
        <f t="shared" si="2"/>
        <v>1.3435126783074369</v>
      </c>
      <c r="J40">
        <f t="shared" si="3"/>
        <v>-0.70242447136088004</v>
      </c>
      <c r="K40">
        <f t="shared" si="4"/>
        <v>0.75942048362299974</v>
      </c>
      <c r="L40">
        <f t="shared" si="5"/>
        <v>-0.81133247973956901</v>
      </c>
      <c r="M40" s="21">
        <f t="shared" si="6"/>
        <v>-0.60637771589228173</v>
      </c>
      <c r="N40">
        <f t="shared" si="7"/>
        <v>7.1487845800111938</v>
      </c>
      <c r="O40">
        <f t="shared" si="8"/>
        <v>6.7497503028100754</v>
      </c>
      <c r="P40" s="21">
        <f t="shared" si="9"/>
        <v>4.3797858483804895</v>
      </c>
      <c r="Q40">
        <f t="shared" si="10"/>
        <v>4.3797858483804895</v>
      </c>
      <c r="R40">
        <f t="shared" si="11"/>
        <v>3</v>
      </c>
    </row>
    <row r="41" spans="1:18" x14ac:dyDescent="0.2">
      <c r="A41">
        <v>31</v>
      </c>
      <c r="B41">
        <v>24510250402</v>
      </c>
      <c r="C41" t="s">
        <v>11</v>
      </c>
      <c r="D41">
        <v>0.62880000000000003</v>
      </c>
      <c r="E41">
        <v>25348</v>
      </c>
      <c r="F41">
        <v>28.08798646</v>
      </c>
      <c r="G41">
        <v>40.329024680000003</v>
      </c>
      <c r="H41" s="21">
        <v>18.607240224814401</v>
      </c>
      <c r="I41">
        <f t="shared" si="2"/>
        <v>0.75628098060625026</v>
      </c>
      <c r="J41">
        <f t="shared" si="3"/>
        <v>-0.74738654094049883</v>
      </c>
      <c r="K41">
        <f t="shared" si="4"/>
        <v>-0.29916227576781007</v>
      </c>
      <c r="L41">
        <f t="shared" si="5"/>
        <v>-1.1384468485941048</v>
      </c>
      <c r="M41" s="21">
        <f t="shared" si="6"/>
        <v>-0.47663339290241302</v>
      </c>
      <c r="N41">
        <f t="shared" si="7"/>
        <v>5.5000952569680877</v>
      </c>
      <c r="O41">
        <f t="shared" si="8"/>
        <v>8.593234949378374</v>
      </c>
      <c r="P41" s="21">
        <f t="shared" si="9"/>
        <v>8.2902435945121944</v>
      </c>
      <c r="Q41">
        <f t="shared" si="10"/>
        <v>5.5000952569680877</v>
      </c>
      <c r="R41">
        <f t="shared" si="11"/>
        <v>1</v>
      </c>
    </row>
    <row r="42" spans="1:18" x14ac:dyDescent="0.2">
      <c r="A42">
        <v>32</v>
      </c>
      <c r="B42">
        <v>24510210200</v>
      </c>
      <c r="C42" t="s">
        <v>23</v>
      </c>
      <c r="D42">
        <v>0.60540000000000005</v>
      </c>
      <c r="E42">
        <v>25184</v>
      </c>
      <c r="F42">
        <v>25.87412587</v>
      </c>
      <c r="G42">
        <v>40.05055977</v>
      </c>
      <c r="H42" s="21">
        <v>25.739430136023362</v>
      </c>
      <c r="I42">
        <f t="shared" si="2"/>
        <v>0.66658632181899335</v>
      </c>
      <c r="J42">
        <f t="shared" si="3"/>
        <v>-0.76249674465168216</v>
      </c>
      <c r="K42">
        <f t="shared" si="4"/>
        <v>-0.53552697877083411</v>
      </c>
      <c r="L42">
        <f t="shared" si="5"/>
        <v>-1.1566400941907444</v>
      </c>
      <c r="M42" s="21">
        <f t="shared" si="6"/>
        <v>0.6091217747490113</v>
      </c>
      <c r="N42">
        <f t="shared" si="7"/>
        <v>5.9563904990343977</v>
      </c>
      <c r="O42">
        <f t="shared" si="8"/>
        <v>6.3024198263542415</v>
      </c>
      <c r="P42" s="21">
        <f t="shared" si="9"/>
        <v>13.114854042322449</v>
      </c>
      <c r="Q42">
        <f t="shared" si="10"/>
        <v>5.9563904990343977</v>
      </c>
      <c r="R42">
        <f t="shared" si="11"/>
        <v>1</v>
      </c>
    </row>
    <row r="43" spans="1:18" x14ac:dyDescent="0.2">
      <c r="A43">
        <v>33</v>
      </c>
      <c r="B43">
        <v>24510120700</v>
      </c>
      <c r="C43" t="s">
        <v>24</v>
      </c>
      <c r="D43">
        <v>0.43130000000000002</v>
      </c>
      <c r="E43">
        <v>25123</v>
      </c>
      <c r="F43">
        <v>25.129701690000001</v>
      </c>
      <c r="G43">
        <v>64.336682690000004</v>
      </c>
      <c r="H43" s="21">
        <v>25.96347996758201</v>
      </c>
      <c r="I43">
        <f t="shared" si="2"/>
        <v>-7.5727197850421668E-4</v>
      </c>
      <c r="J43">
        <f t="shared" si="3"/>
        <v>-0.76811700334913446</v>
      </c>
      <c r="K43">
        <f t="shared" si="4"/>
        <v>-0.61500605753882898</v>
      </c>
      <c r="L43">
        <f t="shared" si="5"/>
        <v>0.43007113227484606</v>
      </c>
      <c r="M43" s="21">
        <f t="shared" si="6"/>
        <v>0.64322956849184487</v>
      </c>
      <c r="N43">
        <f t="shared" si="7"/>
        <v>2.2409745359550901</v>
      </c>
      <c r="O43">
        <f t="shared" si="8"/>
        <v>9.3853541572636399</v>
      </c>
      <c r="P43" s="21">
        <f t="shared" si="9"/>
        <v>11.418427223841718</v>
      </c>
      <c r="Q43">
        <f t="shared" si="10"/>
        <v>2.2409745359550901</v>
      </c>
      <c r="R43">
        <f t="shared" si="11"/>
        <v>1</v>
      </c>
    </row>
    <row r="44" spans="1:18" x14ac:dyDescent="0.2">
      <c r="A44">
        <v>34</v>
      </c>
      <c r="B44">
        <v>24510170100</v>
      </c>
      <c r="C44" t="s">
        <v>15</v>
      </c>
      <c r="D44">
        <v>0.80710000000000004</v>
      </c>
      <c r="E44">
        <v>24776</v>
      </c>
      <c r="F44">
        <v>47.305389220000002</v>
      </c>
      <c r="G44">
        <v>39.741750359999997</v>
      </c>
      <c r="H44" s="21">
        <v>32.047507004384805</v>
      </c>
      <c r="I44">
        <f t="shared" si="2"/>
        <v>1.4397236157245374</v>
      </c>
      <c r="J44">
        <f t="shared" si="3"/>
        <v>-0.80008798315267493</v>
      </c>
      <c r="K44">
        <f t="shared" si="4"/>
        <v>1.7526000241595292</v>
      </c>
      <c r="L44">
        <f t="shared" si="5"/>
        <v>-1.1768158694389914</v>
      </c>
      <c r="M44" s="21">
        <f t="shared" si="6"/>
        <v>1.5694196836706327</v>
      </c>
      <c r="N44">
        <f t="shared" si="7"/>
        <v>13.80297272564156</v>
      </c>
      <c r="O44">
        <f t="shared" si="8"/>
        <v>1.0035884563764634</v>
      </c>
      <c r="P44" s="21">
        <f t="shared" si="9"/>
        <v>15.93588743755906</v>
      </c>
      <c r="Q44">
        <f t="shared" si="10"/>
        <v>1.0035884563764634</v>
      </c>
      <c r="R44">
        <f t="shared" si="11"/>
        <v>2</v>
      </c>
    </row>
    <row r="45" spans="1:18" x14ac:dyDescent="0.2">
      <c r="A45">
        <v>35</v>
      </c>
      <c r="B45">
        <v>24510250500</v>
      </c>
      <c r="C45" t="s">
        <v>25</v>
      </c>
      <c r="D45">
        <v>0.48149999999999998</v>
      </c>
      <c r="E45">
        <v>24644</v>
      </c>
      <c r="F45">
        <v>28.08798646</v>
      </c>
      <c r="G45">
        <v>40.329024680000003</v>
      </c>
      <c r="H45" s="21">
        <v>18.607240224814401</v>
      </c>
      <c r="I45">
        <f t="shared" si="2"/>
        <v>0.19166460285569653</v>
      </c>
      <c r="J45">
        <f t="shared" si="3"/>
        <v>-0.81224985443240783</v>
      </c>
      <c r="K45">
        <f t="shared" si="4"/>
        <v>-0.29916227576781007</v>
      </c>
      <c r="L45">
        <f t="shared" si="5"/>
        <v>-1.1384468485941048</v>
      </c>
      <c r="M45" s="21">
        <f t="shared" si="6"/>
        <v>-0.47663339290241302</v>
      </c>
      <c r="N45">
        <f t="shared" si="7"/>
        <v>4.2286329243272913</v>
      </c>
      <c r="O45">
        <f t="shared" si="8"/>
        <v>8.5616997593499473</v>
      </c>
      <c r="P45" s="21">
        <f t="shared" si="9"/>
        <v>9.7418636739613653</v>
      </c>
      <c r="Q45">
        <f t="shared" si="10"/>
        <v>4.2286329243272913</v>
      </c>
      <c r="R45">
        <f t="shared" si="11"/>
        <v>1</v>
      </c>
    </row>
    <row r="46" spans="1:18" x14ac:dyDescent="0.2">
      <c r="A46">
        <v>36</v>
      </c>
      <c r="B46">
        <v>24510110100</v>
      </c>
      <c r="C46" t="s">
        <v>15</v>
      </c>
      <c r="D46">
        <v>0.41639999999999999</v>
      </c>
      <c r="E46">
        <v>23998</v>
      </c>
      <c r="F46">
        <v>47.305389220000002</v>
      </c>
      <c r="G46">
        <v>39.741750359999997</v>
      </c>
      <c r="H46" s="21">
        <v>32.047507004384805</v>
      </c>
      <c r="I46">
        <f t="shared" si="2"/>
        <v>-5.787053761654401E-2</v>
      </c>
      <c r="J46">
        <f t="shared" si="3"/>
        <v>-0.87176931539231295</v>
      </c>
      <c r="K46">
        <f t="shared" si="4"/>
        <v>1.7526000241595292</v>
      </c>
      <c r="L46">
        <f t="shared" si="5"/>
        <v>-1.1768158694389914</v>
      </c>
      <c r="M46" s="21">
        <f t="shared" si="6"/>
        <v>1.5694196836706327</v>
      </c>
      <c r="N46">
        <f t="shared" si="7"/>
        <v>9.6232949202740024</v>
      </c>
      <c r="O46">
        <f t="shared" si="8"/>
        <v>0.34136476343689848</v>
      </c>
      <c r="P46" s="21">
        <f t="shared" si="9"/>
        <v>19.093399690315422</v>
      </c>
      <c r="Q46">
        <f t="shared" si="10"/>
        <v>0.34136476343689848</v>
      </c>
      <c r="R46">
        <f t="shared" si="11"/>
        <v>2</v>
      </c>
    </row>
    <row r="47" spans="1:18" x14ac:dyDescent="0.2">
      <c r="A47">
        <v>37</v>
      </c>
      <c r="B47">
        <v>24510110200</v>
      </c>
      <c r="C47" t="s">
        <v>15</v>
      </c>
      <c r="D47">
        <v>0.433</v>
      </c>
      <c r="E47">
        <v>23225</v>
      </c>
      <c r="F47">
        <v>47.305389220000002</v>
      </c>
      <c r="G47">
        <v>39.741750359999997</v>
      </c>
      <c r="H47" s="21">
        <v>32.047507004384805</v>
      </c>
      <c r="I47">
        <f t="shared" si="2"/>
        <v>5.7590066513391602E-3</v>
      </c>
      <c r="J47">
        <f t="shared" si="3"/>
        <v>-0.94298997068953694</v>
      </c>
      <c r="K47">
        <f t="shared" si="4"/>
        <v>1.7526000241595292</v>
      </c>
      <c r="L47">
        <f t="shared" si="5"/>
        <v>-1.1768158694389914</v>
      </c>
      <c r="M47" s="21">
        <f t="shared" si="6"/>
        <v>1.5694196836706327</v>
      </c>
      <c r="N47">
        <f t="shared" si="7"/>
        <v>9.8505902653463409</v>
      </c>
      <c r="O47">
        <f t="shared" si="8"/>
        <v>0.25000852321514649</v>
      </c>
      <c r="P47" s="21">
        <f t="shared" si="9"/>
        <v>18.924256590563196</v>
      </c>
      <c r="Q47">
        <f t="shared" si="10"/>
        <v>0.25000852321514649</v>
      </c>
      <c r="R47">
        <f t="shared" si="11"/>
        <v>2</v>
      </c>
    </row>
    <row r="48" spans="1:18" x14ac:dyDescent="0.2">
      <c r="A48">
        <v>38</v>
      </c>
      <c r="B48">
        <v>24510250600</v>
      </c>
      <c r="C48" t="s">
        <v>11</v>
      </c>
      <c r="D48">
        <v>0.2273</v>
      </c>
      <c r="E48">
        <v>23009</v>
      </c>
      <c r="F48">
        <v>28.08798646</v>
      </c>
      <c r="G48">
        <v>40.329024680000003</v>
      </c>
      <c r="H48" s="21">
        <v>18.607240224814401</v>
      </c>
      <c r="I48">
        <f t="shared" si="2"/>
        <v>-0.78271070755971894</v>
      </c>
      <c r="J48">
        <f t="shared" si="3"/>
        <v>-0.96289121460182714</v>
      </c>
      <c r="K48">
        <f t="shared" si="4"/>
        <v>-0.29916227576781007</v>
      </c>
      <c r="L48">
        <f t="shared" si="5"/>
        <v>-1.1384468485941048</v>
      </c>
      <c r="M48" s="21">
        <f t="shared" si="6"/>
        <v>-0.47663339290241302</v>
      </c>
      <c r="N48">
        <f t="shared" si="7"/>
        <v>3.6302633832867142</v>
      </c>
      <c r="O48">
        <f t="shared" si="8"/>
        <v>10.014927355830253</v>
      </c>
      <c r="P48" s="21">
        <f t="shared" si="9"/>
        <v>13.798657639577105</v>
      </c>
      <c r="Q48">
        <f t="shared" si="10"/>
        <v>3.6302633832867142</v>
      </c>
      <c r="R48">
        <f t="shared" si="11"/>
        <v>1</v>
      </c>
    </row>
    <row r="49" spans="1:18" x14ac:dyDescent="0.2">
      <c r="A49">
        <v>39</v>
      </c>
      <c r="B49">
        <v>24510180300</v>
      </c>
      <c r="C49" t="s">
        <v>26</v>
      </c>
      <c r="D49">
        <v>0.69930000000000003</v>
      </c>
      <c r="E49">
        <v>22384</v>
      </c>
      <c r="F49">
        <v>28.5012285</v>
      </c>
      <c r="G49">
        <v>29.35578331</v>
      </c>
      <c r="H49" s="21">
        <v>23.710768304302775</v>
      </c>
      <c r="I49">
        <f t="shared" si="2"/>
        <v>1.0265148884909348</v>
      </c>
      <c r="J49">
        <f t="shared" si="3"/>
        <v>-1.020475832403593</v>
      </c>
      <c r="K49">
        <f t="shared" si="4"/>
        <v>-0.25504213898315198</v>
      </c>
      <c r="L49">
        <f t="shared" si="5"/>
        <v>-1.8553733555482934</v>
      </c>
      <c r="M49" s="21">
        <f t="shared" si="6"/>
        <v>0.30029235564644718</v>
      </c>
      <c r="N49">
        <f t="shared" si="7"/>
        <v>9.65052169604912</v>
      </c>
      <c r="O49">
        <f t="shared" si="8"/>
        <v>6.403516023095233</v>
      </c>
      <c r="P49" s="21">
        <f t="shared" si="9"/>
        <v>13.896436732152679</v>
      </c>
      <c r="Q49">
        <f t="shared" si="10"/>
        <v>6.403516023095233</v>
      </c>
      <c r="R49">
        <f t="shared" si="11"/>
        <v>2</v>
      </c>
    </row>
    <row r="50" spans="1:18" x14ac:dyDescent="0.2">
      <c r="A50">
        <v>40</v>
      </c>
      <c r="B50">
        <v>24510040200</v>
      </c>
      <c r="C50" t="s">
        <v>15</v>
      </c>
      <c r="D50">
        <v>0.55730000000000002</v>
      </c>
      <c r="E50">
        <v>21579</v>
      </c>
      <c r="F50">
        <v>47.305389220000002</v>
      </c>
      <c r="G50">
        <v>39.741750359999997</v>
      </c>
      <c r="H50" s="21">
        <v>32.047507004384805</v>
      </c>
      <c r="I50">
        <f t="shared" si="2"/>
        <v>0.4822139676451872</v>
      </c>
      <c r="J50">
        <f t="shared" si="3"/>
        <v>-1.0946448201322674</v>
      </c>
      <c r="K50">
        <f t="shared" si="4"/>
        <v>1.7526000241595292</v>
      </c>
      <c r="L50">
        <f t="shared" si="5"/>
        <v>-1.1768158694389914</v>
      </c>
      <c r="M50" s="21">
        <f t="shared" si="6"/>
        <v>1.5694196836706327</v>
      </c>
      <c r="N50">
        <f t="shared" si="7"/>
        <v>11.117125405397839</v>
      </c>
      <c r="O50">
        <f t="shared" si="8"/>
        <v>0</v>
      </c>
      <c r="P50" s="21">
        <f t="shared" si="9"/>
        <v>17.657524064847735</v>
      </c>
      <c r="Q50">
        <f t="shared" si="10"/>
        <v>0</v>
      </c>
      <c r="R50">
        <f t="shared" si="11"/>
        <v>2</v>
      </c>
    </row>
    <row r="51" spans="1:18" x14ac:dyDescent="0.2">
      <c r="A51">
        <v>41</v>
      </c>
      <c r="B51">
        <v>24510210100</v>
      </c>
      <c r="C51" t="s">
        <v>23</v>
      </c>
      <c r="D51">
        <v>0.61599999999999999</v>
      </c>
      <c r="E51">
        <v>19924</v>
      </c>
      <c r="F51">
        <v>25.87412587</v>
      </c>
      <c r="G51">
        <v>40.05055977</v>
      </c>
      <c r="H51" s="21">
        <v>25.739430136023401</v>
      </c>
      <c r="I51">
        <f t="shared" si="2"/>
        <v>0.70721723562860528</v>
      </c>
      <c r="J51">
        <f t="shared" si="3"/>
        <v>-1.2471288880713431</v>
      </c>
      <c r="K51">
        <f t="shared" si="4"/>
        <v>-0.53552697877083411</v>
      </c>
      <c r="L51">
        <f t="shared" si="5"/>
        <v>-1.1566400941907444</v>
      </c>
      <c r="M51" s="21">
        <f t="shared" si="6"/>
        <v>0.60912177474901719</v>
      </c>
      <c r="N51">
        <f t="shared" si="7"/>
        <v>7.0899639707982223</v>
      </c>
      <c r="O51">
        <f t="shared" si="8"/>
        <v>6.2319821789036487</v>
      </c>
      <c r="P51" s="21">
        <f t="shared" si="9"/>
        <v>13.49444620795418</v>
      </c>
      <c r="Q51">
        <f t="shared" si="10"/>
        <v>6.2319821789036487</v>
      </c>
      <c r="R51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raw_data</vt:lpstr>
      <vt:lpstr>lin_reg_%nonwhite</vt:lpstr>
      <vt:lpstr>correlation</vt:lpstr>
      <vt:lpstr>cluster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Microsoft Office User</cp:lastModifiedBy>
  <dcterms:created xsi:type="dcterms:W3CDTF">2020-12-01T18:38:03Z</dcterms:created>
  <dcterms:modified xsi:type="dcterms:W3CDTF">2020-12-11T08:35:36Z</dcterms:modified>
</cp:coreProperties>
</file>