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HAL9000/Dropbox (MIT)/DesktopMuonDetector/Paper/Version 3/supplementary_material/"/>
    </mc:Choice>
  </mc:AlternateContent>
  <bookViews>
    <workbookView xWindow="0" yWindow="440" windowWidth="33600" windowHeight="18860" tabRatio="500"/>
  </bookViews>
  <sheets>
    <sheet name="Sheet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8" i="1" l="1"/>
  <c r="I17" i="1"/>
  <c r="J23" i="1"/>
  <c r="J19" i="1"/>
  <c r="J18" i="1"/>
  <c r="J17" i="1"/>
  <c r="J21" i="1"/>
  <c r="I27" i="1"/>
  <c r="I26" i="1"/>
  <c r="I25" i="1"/>
  <c r="I16" i="1"/>
  <c r="I15" i="1"/>
  <c r="J28" i="1"/>
  <c r="I10" i="1"/>
  <c r="I11" i="1"/>
  <c r="I13" i="1"/>
  <c r="I12" i="1"/>
  <c r="J32" i="1"/>
  <c r="J5" i="1"/>
  <c r="J6" i="1"/>
  <c r="J7" i="1"/>
  <c r="J8" i="1"/>
  <c r="J9" i="1"/>
  <c r="J10" i="1"/>
  <c r="J11" i="1"/>
  <c r="J13" i="1"/>
  <c r="J14" i="1"/>
  <c r="J15" i="1"/>
  <c r="J16" i="1"/>
  <c r="J12" i="1"/>
  <c r="J22" i="1"/>
  <c r="J25" i="1"/>
  <c r="J26" i="1"/>
  <c r="J27" i="1"/>
  <c r="J29" i="1"/>
  <c r="J24" i="1"/>
  <c r="J30" i="1"/>
  <c r="J31" i="1"/>
  <c r="J33" i="1"/>
</calcChain>
</file>

<file path=xl/sharedStrings.xml><?xml version="1.0" encoding="utf-8"?>
<sst xmlns="http://schemas.openxmlformats.org/spreadsheetml/2006/main" count="138" uniqueCount="105">
  <si>
    <t>Component List</t>
  </si>
  <si>
    <t>No</t>
  </si>
  <si>
    <t>Description</t>
  </si>
  <si>
    <t>Manufacturer</t>
  </si>
  <si>
    <t>Part Number</t>
  </si>
  <si>
    <t>Vendor</t>
  </si>
  <si>
    <t>SensL</t>
  </si>
  <si>
    <t>Tenda</t>
  </si>
  <si>
    <t>http://www.amazon.com/Tenda-S105-Unmanaged-100Mbps-Ethernet/dp/B006KAP55E</t>
  </si>
  <si>
    <t>Amazon</t>
  </si>
  <si>
    <t>S105</t>
  </si>
  <si>
    <t>Website link</t>
  </si>
  <si>
    <t>DIYmall</t>
  </si>
  <si>
    <t>Elecrow.com</t>
  </si>
  <si>
    <t>http://www.elecrow.com/services-c-73.html</t>
  </si>
  <si>
    <t>Elecrow</t>
  </si>
  <si>
    <t>Main_PCB.zip</t>
  </si>
  <si>
    <t>SiPM_PCB.zip</t>
  </si>
  <si>
    <t>solder</t>
  </si>
  <si>
    <t>soldering iron</t>
  </si>
  <si>
    <t>fine tip tweezers</t>
  </si>
  <si>
    <t>Mill+milling tools</t>
  </si>
  <si>
    <t>http://www.mcmaster.com/#socket-head-cap-screws/=12e48qv</t>
  </si>
  <si>
    <t>McMaster Carr</t>
  </si>
  <si>
    <t>http://www.mcmaster.com/#hex-nuts/=12e49wo</t>
  </si>
  <si>
    <t>BNC Female Nut Bulkhead Solder RF Connector </t>
  </si>
  <si>
    <t>Bluecell</t>
  </si>
  <si>
    <t>http://www.amazon.com/Bluecell-Female-Bulkhead-Connector-Adapters/dp/B00QPWBNXU/ref=sr_1_13?ie=UTF8&amp;qid=1463142938&amp;sr=8-13&amp;keywords=bnc+female</t>
  </si>
  <si>
    <t>Reset switch</t>
  </si>
  <si>
    <t>URBEST</t>
  </si>
  <si>
    <t>http://www.amazon.com/URBEST%C2%AE10-Round-Momentary-Botton-Switch/dp/B00OJZPMD2?ie=UTF8&amp;psc=1&amp;redirect=true&amp;ref_=oh_aui_detailpage_o05_s00</t>
  </si>
  <si>
    <t>DC-DC Boost Converter, 400kHz switching frequency</t>
  </si>
  <si>
    <t>Yankee Electronics</t>
  </si>
  <si>
    <t>ebay</t>
  </si>
  <si>
    <t>http://www.ebay.com/itm/DC-DC-Adjustable-Step-up-boost-Power-Converter-Module-XL6009-Replace-LM2577-/371054648639?hash=item5664949d3f:g:nx0AAOSwGvhUJ3NQ</t>
  </si>
  <si>
    <t>http://www.amazon.com/50PCS-5-5mmx2-1mm-3Pins-Mounting-Female/dp/B00MJVIFS2?ie=UTF8&amp;psc=1&amp;redirect=true&amp;ref_=oh_aui_detailpage_o09_s00</t>
  </si>
  <si>
    <t>http://www.amazon.com/50Pcs-2-1x5-5mm-Socket-Mounting-Earphones/dp/B00H8S4H9W?ie=UTF8&amp;psc=1&amp;redirect=true&amp;ref_=oh_aui_detailpage_o01_s00</t>
  </si>
  <si>
    <t>2.1x5.5mm DC Power Jack Socket</t>
  </si>
  <si>
    <t>http://www.ebay.com/itm/New-Black-USB-2-0-A-Male-to-Mini-5-Pin-B-Data-Charging-Cable-Cord-Adapter-/191690598969?hash=item2ca1a66a39:g:DjQAAOSwiLdV9lfD</t>
  </si>
  <si>
    <t>http://www.ebay.com/itm/Mini-USB-Nano-V3-0-ATmega328-CH340G-5V-16M-Micro-controller-board-for-Arduino-/271675478151?hash=item3f411ed087:g:7AsAAOSwaNBUbGvI</t>
  </si>
  <si>
    <t>Required Quantity</t>
  </si>
  <si>
    <t>Purchase Quantity</t>
  </si>
  <si>
    <t>Unit Price</t>
  </si>
  <si>
    <t>6-32x3/8" socket head screws</t>
  </si>
  <si>
    <t>6-32 nuts</t>
  </si>
  <si>
    <t>Female 5.5mmx2.1mm  DC Power Jack</t>
  </si>
  <si>
    <t>digikey</t>
  </si>
  <si>
    <t>Digikey</t>
  </si>
  <si>
    <t>DigiKey</t>
  </si>
  <si>
    <t>Price</t>
  </si>
  <si>
    <t>amazon</t>
  </si>
  <si>
    <t>http://sensl.com/estore/microfc-60035-smt/</t>
  </si>
  <si>
    <t>(SiPM) SensL 60035 smt C-series</t>
  </si>
  <si>
    <t>USB 2.0 Type A to Mini-B Cable (often supplied with Arduino)</t>
  </si>
  <si>
    <t>Total:</t>
  </si>
  <si>
    <t>SiPM PCB (manufacturing cost)</t>
  </si>
  <si>
    <t>Main PCB (manufacturing cost)</t>
  </si>
  <si>
    <t>Arduino Nano (often will come with a mini-usb cable)</t>
  </si>
  <si>
    <t>Main Components</t>
  </si>
  <si>
    <t>Electronic Components</t>
  </si>
  <si>
    <t>http://www.digikey.com/product-detail/en/stackpole-electronics-inc/RMCF0805JT10K0/RMCF0805JT10K0CT-ND/1942577</t>
  </si>
  <si>
    <t>(0805) 1K 1% 1/8W</t>
  </si>
  <si>
    <t>311-1.00KCRCT-ND</t>
  </si>
  <si>
    <t>(0805) 100K 1% 1/8W</t>
  </si>
  <si>
    <t>311-100KCRCT-ND</t>
  </si>
  <si>
    <t>http://www.digikey.com/scripts/DkSearch/dksus.dll?Detail&amp;itemSeq=202966511&amp;uq=636054679578099184</t>
  </si>
  <si>
    <t>Dual Op-amp RRIO 165 MHz</t>
  </si>
  <si>
    <t>LT6201CS8#PBF-ND</t>
  </si>
  <si>
    <t>Linear Technology</t>
  </si>
  <si>
    <t>http://www.linear.com/product/LT6201</t>
  </si>
  <si>
    <t>MBR0540CT-ND</t>
  </si>
  <si>
    <t>40V Schottky diode</t>
  </si>
  <si>
    <t>http://www.digikey.com/scripts/DkSearch/dksus.dll?Detail&amp;itemSeq=202968032&amp;uq=636054679578129175</t>
  </si>
  <si>
    <t>(0805) 10nF 50V SMT cap</t>
  </si>
  <si>
    <t>http://www.digikey.com/scripts/DkSearch/dksus.dll?Detail&amp;itemSeq=202967660&amp;uq=636054697441185813</t>
  </si>
  <si>
    <t>311-1136-1-ND</t>
  </si>
  <si>
    <t>(0805) 49.9 Ohm 1% 1/8W</t>
  </si>
  <si>
    <t xml:space="preserve"> P49.9CCT-ND</t>
  </si>
  <si>
    <t>http://www.digikey.com/product-detail/en/panasonic-electronic-components/ERJ-6ENF49R9V/P49.9CCT-ND/118581</t>
  </si>
  <si>
    <t>1276-1007-1-ND</t>
  </si>
  <si>
    <t>(0805) 0.1uF 50V SMT cap</t>
  </si>
  <si>
    <t>http://www.digikey.com/product-detail/en/samsung-electro-mechanics-america-inc/CL21F104ZBCNNNC/1276-1007-1-ND/3889093</t>
  </si>
  <si>
    <t>(0805) 1nF 50V SMT cap</t>
  </si>
  <si>
    <t>399-1147-1-ND</t>
  </si>
  <si>
    <t>http://www.digikey.com/product-detail/en/kemet/C0805C102K5RACTU/399-1147-1-ND/411422</t>
  </si>
  <si>
    <t>3"x24"x1/4"</t>
  </si>
  <si>
    <t>http://www.mcmaster.com/#standard-aluminum-plates/=13kan4b</t>
  </si>
  <si>
    <t>http://www.mcmaster.com/#standard-aluminum-plates/=13kanb3</t>
  </si>
  <si>
    <t xml:space="preserve">(OLED screen)  0.96" Yellow&amp; Blue 128X64 OLED I2C IIC Serial LCD </t>
  </si>
  <si>
    <t>3D-printed screen protector, 0.5"^3 material</t>
  </si>
  <si>
    <t>~22 gauge wire</t>
  </si>
  <si>
    <t>BNC cable (may have to make your own)</t>
  </si>
  <si>
    <t>Other Potential Components/Tools</t>
  </si>
  <si>
    <t>(0805) 10uF CER 35V capacitor</t>
  </si>
  <si>
    <t>490-9964-1-ND</t>
  </si>
  <si>
    <t>http://www.digikey.com/product-detail/en/murata-electronics-north-america/GRM319R6YA106KA12D/490-9964-1-ND/5026458</t>
  </si>
  <si>
    <t>http://www.ebay.com/itm/0-96-Yellow-Blue-128X64-OLED-I2C-IIC-Serial-LCD-LED-Display-Module-for-Arduino-B3:K45-jhUK-o~</t>
  </si>
  <si>
    <t>(Electronics Case) Tenda S105 5-Port 10/100Mbps Fast Ethernet Switch + 5V power supply</t>
  </si>
  <si>
    <t>3/4" aluminium plate (2.75"x3.0"x3/4")</t>
  </si>
  <si>
    <t>1/4" aluminium plate (~2.75"x3.00"x1/4")</t>
  </si>
  <si>
    <t>3"x24"x3/4"</t>
  </si>
  <si>
    <t>(0805)100 1% 1/8W</t>
  </si>
  <si>
    <t>311-100CRDKR-ND</t>
  </si>
  <si>
    <t>https://www.digikey.com/product-detail/en/yageo/RC0805FR-07100RL/311-100CRDKR-ND/733437</t>
  </si>
  <si>
    <t>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</si>
</sst>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2"/>
      <color theme="1"/>
      <name val="Calibri"/>
      <family val="2"/>
      <scheme val="minor"/>
    </font>
    <font>
      <sz val="24"/>
      <color theme="1"/>
      <name val="Calibri"/>
      <scheme val="minor"/>
    </font>
    <font>
      <sz val="18"/>
      <color theme="0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6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6"/>
      <color theme="0"/>
      <name val="Calibri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Arial"/>
    </font>
    <font>
      <u/>
      <sz val="12"/>
      <color theme="0"/>
      <name val="Calibri"/>
      <family val="2"/>
      <scheme val="minor"/>
    </font>
    <font>
      <b/>
      <sz val="16"/>
      <color theme="0"/>
      <name val="Calibri"/>
      <scheme val="minor"/>
    </font>
    <font>
      <b/>
      <sz val="18"/>
      <color theme="0"/>
      <name val="Calibri"/>
      <scheme val="minor"/>
    </font>
    <font>
      <b/>
      <sz val="13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0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4">
    <xf numFmtId="0" fontId="0" fillId="0" borderId="0" xfId="0"/>
    <xf numFmtId="1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5" fillId="0" borderId="0" xfId="0" applyNumberFormat="1" applyFont="1" applyAlignment="1">
      <alignment horizontal="left" vertical="center"/>
    </xf>
    <xf numFmtId="2" fontId="5" fillId="0" borderId="0" xfId="0" applyNumberFormat="1" applyFont="1" applyAlignment="1">
      <alignment horizontal="right" vertical="center"/>
    </xf>
    <xf numFmtId="0" fontId="5" fillId="0" borderId="0" xfId="0" applyFont="1"/>
    <xf numFmtId="0" fontId="5" fillId="0" borderId="0" xfId="0" applyFont="1" applyAlignment="1">
      <alignment horizontal="right" vertical="center"/>
    </xf>
    <xf numFmtId="0" fontId="1" fillId="0" borderId="0" xfId="0" applyFont="1" applyAlignment="1"/>
    <xf numFmtId="1" fontId="0" fillId="0" borderId="0" xfId="0" applyNumberFormat="1" applyBorder="1" applyAlignment="1">
      <alignment horizontal="center" vertical="center" wrapText="1"/>
    </xf>
    <xf numFmtId="1" fontId="2" fillId="3" borderId="0" xfId="0" applyNumberFormat="1" applyFont="1" applyFill="1" applyBorder="1" applyAlignment="1">
      <alignment horizontal="center" vertical="center" wrapText="1"/>
    </xf>
    <xf numFmtId="1" fontId="7" fillId="2" borderId="0" xfId="0" applyNumberFormat="1" applyFont="1" applyFill="1" applyAlignment="1">
      <alignment horizontal="left" vertical="center"/>
    </xf>
    <xf numFmtId="2" fontId="7" fillId="2" borderId="0" xfId="0" applyNumberFormat="1" applyFont="1" applyFill="1" applyAlignment="1">
      <alignment horizontal="right" vertical="center"/>
    </xf>
    <xf numFmtId="1" fontId="6" fillId="4" borderId="1" xfId="0" applyNumberFormat="1" applyFont="1" applyFill="1" applyBorder="1" applyAlignment="1">
      <alignment horizontal="left" vertical="center"/>
    </xf>
    <xf numFmtId="0" fontId="6" fillId="4" borderId="1" xfId="0" applyNumberFormat="1" applyFont="1" applyFill="1" applyBorder="1" applyAlignment="1">
      <alignment horizontal="left" vertical="center"/>
    </xf>
    <xf numFmtId="2" fontId="6" fillId="4" borderId="1" xfId="0" applyNumberFormat="1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1" fillId="4" borderId="1" xfId="79" applyFont="1" applyFill="1" applyBorder="1" applyAlignment="1">
      <alignment horizontal="left"/>
    </xf>
    <xf numFmtId="0" fontId="11" fillId="4" borderId="0" xfId="79" applyFont="1" applyFill="1"/>
    <xf numFmtId="1" fontId="6" fillId="5" borderId="0" xfId="0" applyNumberFormat="1" applyFont="1" applyFill="1" applyBorder="1" applyAlignment="1">
      <alignment horizontal="left" vertical="center" wrapText="1"/>
    </xf>
    <xf numFmtId="1" fontId="2" fillId="5" borderId="0" xfId="0" applyNumberFormat="1" applyFont="1" applyFill="1" applyBorder="1" applyAlignment="1">
      <alignment horizontal="center" vertical="center" wrapText="1"/>
    </xf>
    <xf numFmtId="1" fontId="12" fillId="5" borderId="0" xfId="0" applyNumberFormat="1" applyFont="1" applyFill="1" applyBorder="1" applyAlignment="1">
      <alignment horizontal="left" vertical="center" wrapText="1"/>
    </xf>
    <xf numFmtId="0" fontId="12" fillId="5" borderId="0" xfId="0" applyFont="1" applyFill="1" applyBorder="1" applyAlignment="1">
      <alignment horizontal="left" vertical="center" wrapText="1"/>
    </xf>
    <xf numFmtId="1" fontId="13" fillId="2" borderId="1" xfId="0" applyNumberFormat="1" applyFont="1" applyFill="1" applyBorder="1" applyAlignment="1">
      <alignment horizontal="center" vertical="center" wrapText="1"/>
    </xf>
    <xf numFmtId="1" fontId="13" fillId="5" borderId="0" xfId="0" applyNumberFormat="1" applyFont="1" applyFill="1" applyBorder="1" applyAlignment="1">
      <alignment horizontal="left" vertical="center" wrapText="1"/>
    </xf>
    <xf numFmtId="0" fontId="8" fillId="5" borderId="0" xfId="0" applyFont="1" applyFill="1" applyBorder="1" applyAlignment="1">
      <alignment horizontal="left" vertical="center" wrapText="1"/>
    </xf>
    <xf numFmtId="1" fontId="12" fillId="5" borderId="0" xfId="0" applyNumberFormat="1" applyFont="1" applyFill="1" applyBorder="1" applyAlignment="1">
      <alignment horizontal="left" vertical="center"/>
    </xf>
    <xf numFmtId="0" fontId="14" fillId="5" borderId="0" xfId="0" applyFont="1" applyFill="1" applyBorder="1"/>
    <xf numFmtId="0" fontId="12" fillId="5" borderId="0" xfId="0" applyFont="1" applyFill="1" applyBorder="1"/>
    <xf numFmtId="1" fontId="2" fillId="2" borderId="0" xfId="0" applyNumberFormat="1" applyFont="1" applyFill="1" applyBorder="1" applyAlignment="1">
      <alignment horizontal="left" vertical="center" wrapText="1"/>
    </xf>
    <xf numFmtId="1" fontId="6" fillId="6" borderId="1" xfId="0" applyNumberFormat="1" applyFont="1" applyFill="1" applyBorder="1" applyAlignment="1">
      <alignment horizontal="left" vertical="center"/>
    </xf>
    <xf numFmtId="2" fontId="6" fillId="6" borderId="1" xfId="0" applyNumberFormat="1" applyFont="1" applyFill="1" applyBorder="1" applyAlignment="1">
      <alignment horizontal="right" vertical="center"/>
    </xf>
    <xf numFmtId="0" fontId="6" fillId="6" borderId="1" xfId="0" applyFont="1" applyFill="1" applyBorder="1"/>
    <xf numFmtId="0" fontId="9" fillId="0" borderId="0" xfId="0" applyFont="1"/>
  </cellXfs>
  <cellStyles count="10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digikey.com/scripts/DkSearch/dksus.dll?Detail&amp;itemSeq=202966236&amp;uq=636054677712469041" TargetMode="External"/><Relationship Id="rId2" Type="http://schemas.openxmlformats.org/officeDocument/2006/relationships/hyperlink" Target="http://www.digikey.com/product-detail/en/murata-electronics-north-america/GRM319R6YA106KA12D/490-9964-1-ND/5026458" TargetMode="External"/><Relationship Id="rId3" Type="http://schemas.openxmlformats.org/officeDocument/2006/relationships/hyperlink" Target="https://www.digikey.com/product-detail/en/yageo/RC0805FR-07100RL/311-100CRDKR-ND/733437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abSelected="1" workbookViewId="0">
      <selection activeCell="C6" sqref="C6"/>
    </sheetView>
  </sheetViews>
  <sheetFormatPr baseColWidth="10" defaultRowHeight="16" x14ac:dyDescent="0.2"/>
  <cols>
    <col min="1" max="1" width="7.33203125" customWidth="1"/>
    <col min="2" max="2" width="6" customWidth="1"/>
    <col min="3" max="3" width="76.5" customWidth="1"/>
    <col min="4" max="4" width="17.1640625" customWidth="1"/>
    <col min="5" max="5" width="22.83203125" customWidth="1"/>
    <col min="6" max="6" width="19.83203125" customWidth="1"/>
    <col min="7" max="7" width="21.5" customWidth="1"/>
    <col min="8" max="8" width="15.1640625" customWidth="1"/>
    <col min="9" max="9" width="16.6640625" customWidth="1"/>
    <col min="10" max="10" width="13" customWidth="1"/>
    <col min="11" max="11" width="149.6640625" customWidth="1"/>
  </cols>
  <sheetData>
    <row r="1" spans="1:11" ht="31" x14ac:dyDescent="0.35">
      <c r="B1" s="7" t="s">
        <v>0</v>
      </c>
      <c r="C1" s="33"/>
      <c r="D1" s="7"/>
      <c r="E1" s="7"/>
      <c r="F1" s="7"/>
      <c r="G1" s="7"/>
      <c r="H1" s="7"/>
    </row>
    <row r="2" spans="1:11" ht="20" customHeight="1" x14ac:dyDescent="0.25">
      <c r="A2" s="5"/>
    </row>
    <row r="3" spans="1:11" s="2" customFormat="1" ht="50" customHeight="1" x14ac:dyDescent="0.2">
      <c r="A3" s="1"/>
      <c r="B3" s="23" t="s">
        <v>1</v>
      </c>
      <c r="C3" s="23" t="s">
        <v>2</v>
      </c>
      <c r="D3" s="23" t="s">
        <v>40</v>
      </c>
      <c r="E3" s="23" t="s">
        <v>3</v>
      </c>
      <c r="F3" s="23" t="s">
        <v>4</v>
      </c>
      <c r="G3" s="23" t="s">
        <v>5</v>
      </c>
      <c r="H3" s="23" t="s">
        <v>41</v>
      </c>
      <c r="I3" s="23" t="s">
        <v>42</v>
      </c>
      <c r="J3" s="23" t="s">
        <v>49</v>
      </c>
      <c r="K3" s="23" t="s">
        <v>11</v>
      </c>
    </row>
    <row r="4" spans="1:11" s="2" customFormat="1" ht="33" customHeight="1" x14ac:dyDescent="0.2">
      <c r="A4" s="8"/>
      <c r="B4" s="21" t="s">
        <v>58</v>
      </c>
      <c r="C4" s="22"/>
      <c r="D4" s="22"/>
      <c r="E4" s="20"/>
      <c r="F4" s="20"/>
      <c r="G4" s="20"/>
      <c r="H4" s="20"/>
      <c r="I4" s="20"/>
      <c r="J4" s="20"/>
      <c r="K4" s="20"/>
    </row>
    <row r="5" spans="1:11" s="5" customFormat="1" ht="21" x14ac:dyDescent="0.25">
      <c r="A5" s="3"/>
      <c r="B5" s="12">
        <v>1</v>
      </c>
      <c r="C5" s="12" t="s">
        <v>52</v>
      </c>
      <c r="D5" s="12">
        <v>1</v>
      </c>
      <c r="E5" s="12" t="s">
        <v>6</v>
      </c>
      <c r="F5" s="12"/>
      <c r="G5" s="12" t="s">
        <v>6</v>
      </c>
      <c r="H5" s="13">
        <v>100</v>
      </c>
      <c r="I5" s="14">
        <v>48</v>
      </c>
      <c r="J5" s="14">
        <f>I5*D5</f>
        <v>48</v>
      </c>
      <c r="K5" s="15" t="s">
        <v>51</v>
      </c>
    </row>
    <row r="6" spans="1:11" s="5" customFormat="1" ht="21" x14ac:dyDescent="0.25">
      <c r="A6" s="3"/>
      <c r="B6" s="12">
        <v>2</v>
      </c>
      <c r="C6" s="12" t="s">
        <v>97</v>
      </c>
      <c r="D6" s="12">
        <v>1</v>
      </c>
      <c r="E6" s="12" t="s">
        <v>7</v>
      </c>
      <c r="F6" s="15" t="s">
        <v>10</v>
      </c>
      <c r="G6" s="12" t="s">
        <v>9</v>
      </c>
      <c r="H6" s="13">
        <v>1</v>
      </c>
      <c r="I6" s="14">
        <v>9.16</v>
      </c>
      <c r="J6" s="14">
        <f t="shared" ref="J6:J32" si="0">I6*D6</f>
        <v>9.16</v>
      </c>
      <c r="K6" s="15" t="s">
        <v>8</v>
      </c>
    </row>
    <row r="7" spans="1:11" s="5" customFormat="1" ht="21" x14ac:dyDescent="0.25">
      <c r="A7" s="3"/>
      <c r="B7" s="12">
        <v>3</v>
      </c>
      <c r="C7" s="12" t="s">
        <v>88</v>
      </c>
      <c r="D7" s="12">
        <v>1</v>
      </c>
      <c r="E7" s="15" t="s">
        <v>12</v>
      </c>
      <c r="F7" s="12"/>
      <c r="G7" s="12" t="s">
        <v>9</v>
      </c>
      <c r="H7" s="13">
        <v>1</v>
      </c>
      <c r="I7" s="14">
        <v>3.69</v>
      </c>
      <c r="J7" s="14">
        <f t="shared" si="0"/>
        <v>3.69</v>
      </c>
      <c r="K7" s="15" t="s">
        <v>96</v>
      </c>
    </row>
    <row r="8" spans="1:11" s="5" customFormat="1" ht="21" x14ac:dyDescent="0.25">
      <c r="A8" s="3"/>
      <c r="B8" s="12">
        <v>4</v>
      </c>
      <c r="C8" s="12" t="s">
        <v>43</v>
      </c>
      <c r="D8" s="12">
        <v>10</v>
      </c>
      <c r="E8" s="12" t="s">
        <v>23</v>
      </c>
      <c r="F8" s="12"/>
      <c r="G8" s="12" t="s">
        <v>23</v>
      </c>
      <c r="H8" s="13">
        <v>100</v>
      </c>
      <c r="I8" s="14">
        <v>8.4000000000000005E-2</v>
      </c>
      <c r="J8" s="14">
        <f t="shared" si="0"/>
        <v>0.84000000000000008</v>
      </c>
      <c r="K8" s="15" t="s">
        <v>22</v>
      </c>
    </row>
    <row r="9" spans="1:11" s="5" customFormat="1" ht="21" x14ac:dyDescent="0.25">
      <c r="A9" s="3"/>
      <c r="B9" s="12">
        <v>5</v>
      </c>
      <c r="C9" s="12" t="s">
        <v>44</v>
      </c>
      <c r="D9" s="12">
        <v>2</v>
      </c>
      <c r="E9" s="12" t="s">
        <v>23</v>
      </c>
      <c r="F9" s="12"/>
      <c r="G9" s="12" t="s">
        <v>23</v>
      </c>
      <c r="H9" s="13">
        <v>100</v>
      </c>
      <c r="I9" s="14">
        <v>5.2400000000000002E-2</v>
      </c>
      <c r="J9" s="14">
        <f t="shared" si="0"/>
        <v>0.1048</v>
      </c>
      <c r="K9" s="15" t="s">
        <v>24</v>
      </c>
    </row>
    <row r="10" spans="1:11" s="5" customFormat="1" ht="21" x14ac:dyDescent="0.25">
      <c r="A10" s="3"/>
      <c r="B10" s="12">
        <v>6</v>
      </c>
      <c r="C10" s="15" t="s">
        <v>25</v>
      </c>
      <c r="D10" s="12">
        <v>2</v>
      </c>
      <c r="E10" s="12" t="s">
        <v>26</v>
      </c>
      <c r="F10" s="15">
        <v>5316345</v>
      </c>
      <c r="G10" s="12" t="s">
        <v>9</v>
      </c>
      <c r="H10" s="13">
        <v>1</v>
      </c>
      <c r="I10" s="14">
        <f>7.34/5</f>
        <v>1.468</v>
      </c>
      <c r="J10" s="14">
        <f t="shared" si="0"/>
        <v>2.9359999999999999</v>
      </c>
      <c r="K10" s="15" t="s">
        <v>27</v>
      </c>
    </row>
    <row r="11" spans="1:11" s="5" customFormat="1" ht="21" x14ac:dyDescent="0.25">
      <c r="A11" s="3"/>
      <c r="B11" s="12">
        <v>7</v>
      </c>
      <c r="C11" s="12" t="s">
        <v>28</v>
      </c>
      <c r="D11" s="12">
        <v>1</v>
      </c>
      <c r="E11" s="15" t="s">
        <v>29</v>
      </c>
      <c r="F11" s="12"/>
      <c r="G11" s="12" t="s">
        <v>9</v>
      </c>
      <c r="H11" s="13">
        <v>10</v>
      </c>
      <c r="I11" s="14">
        <f>6.99/10</f>
        <v>0.69900000000000007</v>
      </c>
      <c r="J11" s="14">
        <f t="shared" si="0"/>
        <v>0.69900000000000007</v>
      </c>
      <c r="K11" s="15" t="s">
        <v>30</v>
      </c>
    </row>
    <row r="12" spans="1:11" s="5" customFormat="1" ht="21" x14ac:dyDescent="0.25">
      <c r="A12" s="3"/>
      <c r="B12" s="12">
        <v>8</v>
      </c>
      <c r="C12" s="15" t="s">
        <v>45</v>
      </c>
      <c r="D12" s="12">
        <v>1</v>
      </c>
      <c r="E12" s="12"/>
      <c r="F12" s="12"/>
      <c r="G12" s="12" t="s">
        <v>9</v>
      </c>
      <c r="H12" s="13">
        <v>50</v>
      </c>
      <c r="I12" s="14">
        <f>5.69/50</f>
        <v>0.11380000000000001</v>
      </c>
      <c r="J12" s="14">
        <f>I12*D12</f>
        <v>0.11380000000000001</v>
      </c>
      <c r="K12" s="15" t="s">
        <v>35</v>
      </c>
    </row>
    <row r="13" spans="1:11" s="5" customFormat="1" ht="21" x14ac:dyDescent="0.25">
      <c r="A13" s="3"/>
      <c r="B13" s="12">
        <v>9</v>
      </c>
      <c r="C13" s="15" t="s">
        <v>37</v>
      </c>
      <c r="D13" s="12">
        <v>2</v>
      </c>
      <c r="E13" s="12"/>
      <c r="F13" s="12"/>
      <c r="G13" s="12" t="s">
        <v>9</v>
      </c>
      <c r="H13" s="13">
        <v>50</v>
      </c>
      <c r="I13" s="14">
        <f>13.81/50</f>
        <v>0.2762</v>
      </c>
      <c r="J13" s="14">
        <f t="shared" si="0"/>
        <v>0.5524</v>
      </c>
      <c r="K13" s="15" t="s">
        <v>36</v>
      </c>
    </row>
    <row r="14" spans="1:11" s="5" customFormat="1" ht="21" x14ac:dyDescent="0.25">
      <c r="A14" s="3"/>
      <c r="B14" s="12">
        <v>10</v>
      </c>
      <c r="C14" s="15" t="s">
        <v>53</v>
      </c>
      <c r="D14" s="12">
        <v>1</v>
      </c>
      <c r="E14" s="15"/>
      <c r="F14" s="12"/>
      <c r="G14" s="12" t="s">
        <v>33</v>
      </c>
      <c r="H14" s="13">
        <v>3</v>
      </c>
      <c r="I14" s="14">
        <v>0.77</v>
      </c>
      <c r="J14" s="14">
        <f t="shared" si="0"/>
        <v>0.77</v>
      </c>
      <c r="K14" s="15" t="s">
        <v>38</v>
      </c>
    </row>
    <row r="15" spans="1:11" s="5" customFormat="1" ht="21" x14ac:dyDescent="0.25">
      <c r="A15" s="3"/>
      <c r="B15" s="12">
        <v>11</v>
      </c>
      <c r="C15" s="12" t="s">
        <v>55</v>
      </c>
      <c r="D15" s="12">
        <v>1</v>
      </c>
      <c r="E15" s="12" t="s">
        <v>13</v>
      </c>
      <c r="F15" s="12" t="s">
        <v>17</v>
      </c>
      <c r="G15" s="12" t="s">
        <v>15</v>
      </c>
      <c r="H15" s="13">
        <v>10</v>
      </c>
      <c r="I15" s="14">
        <f>9.9/10</f>
        <v>0.99</v>
      </c>
      <c r="J15" s="14">
        <f>I15*D15</f>
        <v>0.99</v>
      </c>
      <c r="K15" s="15" t="s">
        <v>14</v>
      </c>
    </row>
    <row r="16" spans="1:11" s="5" customFormat="1" ht="21" x14ac:dyDescent="0.25">
      <c r="A16" s="3"/>
      <c r="B16" s="12">
        <v>12</v>
      </c>
      <c r="C16" s="12" t="s">
        <v>56</v>
      </c>
      <c r="D16" s="12">
        <v>1</v>
      </c>
      <c r="E16" s="12" t="s">
        <v>13</v>
      </c>
      <c r="F16" s="12" t="s">
        <v>16</v>
      </c>
      <c r="G16" s="12" t="s">
        <v>15</v>
      </c>
      <c r="H16" s="13">
        <v>10</v>
      </c>
      <c r="I16" s="14">
        <f>9.9/10</f>
        <v>0.99</v>
      </c>
      <c r="J16" s="14">
        <f>I16*D16</f>
        <v>0.99</v>
      </c>
      <c r="K16" s="15" t="s">
        <v>14</v>
      </c>
    </row>
    <row r="17" spans="1:11" s="5" customFormat="1" ht="21" x14ac:dyDescent="0.25">
      <c r="A17" s="3"/>
      <c r="B17" s="12">
        <v>13</v>
      </c>
      <c r="C17" s="12" t="s">
        <v>98</v>
      </c>
      <c r="D17" s="12">
        <v>1</v>
      </c>
      <c r="E17" s="12" t="s">
        <v>23</v>
      </c>
      <c r="F17" s="12"/>
      <c r="G17" s="12" t="s">
        <v>23</v>
      </c>
      <c r="H17" s="13" t="s">
        <v>100</v>
      </c>
      <c r="I17" s="14">
        <f>36.17/8</f>
        <v>4.5212500000000002</v>
      </c>
      <c r="J17" s="14">
        <f>I17*D17</f>
        <v>4.5212500000000002</v>
      </c>
      <c r="K17" s="15" t="s">
        <v>87</v>
      </c>
    </row>
    <row r="18" spans="1:11" s="5" customFormat="1" ht="21" x14ac:dyDescent="0.25">
      <c r="A18" s="3"/>
      <c r="B18" s="12">
        <v>14</v>
      </c>
      <c r="C18" s="12" t="s">
        <v>99</v>
      </c>
      <c r="D18" s="12">
        <v>1</v>
      </c>
      <c r="E18" s="12" t="s">
        <v>23</v>
      </c>
      <c r="F18" s="12"/>
      <c r="G18" s="12" t="s">
        <v>23</v>
      </c>
      <c r="H18" s="13" t="s">
        <v>85</v>
      </c>
      <c r="I18" s="14">
        <f>18.9/8</f>
        <v>2.3624999999999998</v>
      </c>
      <c r="J18" s="14">
        <f>I18*D18</f>
        <v>2.3624999999999998</v>
      </c>
      <c r="K18" s="15" t="s">
        <v>86</v>
      </c>
    </row>
    <row r="19" spans="1:11" s="5" customFormat="1" ht="21" x14ac:dyDescent="0.25">
      <c r="A19" s="3"/>
      <c r="B19" s="12">
        <v>15</v>
      </c>
      <c r="C19" s="12" t="s">
        <v>89</v>
      </c>
      <c r="D19" s="12">
        <v>1</v>
      </c>
      <c r="E19" s="12"/>
      <c r="F19" s="12"/>
      <c r="G19" s="12"/>
      <c r="H19" s="13"/>
      <c r="I19" s="14">
        <v>5</v>
      </c>
      <c r="J19" s="14">
        <f>I19*D19</f>
        <v>5</v>
      </c>
      <c r="K19" s="15"/>
    </row>
    <row r="20" spans="1:11" s="2" customFormat="1" ht="33" customHeight="1" x14ac:dyDescent="0.2">
      <c r="A20" s="8"/>
      <c r="B20" s="21" t="s">
        <v>59</v>
      </c>
      <c r="C20" s="22"/>
      <c r="D20" s="22"/>
      <c r="E20" s="19"/>
      <c r="F20" s="19"/>
      <c r="G20" s="19"/>
      <c r="H20" s="19"/>
      <c r="I20" s="19"/>
      <c r="J20" s="19"/>
      <c r="K20" s="19"/>
    </row>
    <row r="21" spans="1:11" s="5" customFormat="1" ht="21" x14ac:dyDescent="0.25">
      <c r="A21" s="3"/>
      <c r="B21" s="12">
        <v>16</v>
      </c>
      <c r="C21" s="12" t="s">
        <v>66</v>
      </c>
      <c r="D21" s="12">
        <v>1</v>
      </c>
      <c r="E21" s="12" t="s">
        <v>68</v>
      </c>
      <c r="F21" s="15" t="s">
        <v>67</v>
      </c>
      <c r="G21" s="12" t="s">
        <v>68</v>
      </c>
      <c r="H21" s="13">
        <v>1</v>
      </c>
      <c r="I21" s="14">
        <v>4.5</v>
      </c>
      <c r="J21" s="14">
        <f>I21*D21</f>
        <v>4.5</v>
      </c>
      <c r="K21" s="15" t="s">
        <v>69</v>
      </c>
    </row>
    <row r="22" spans="1:11" s="5" customFormat="1" ht="21" x14ac:dyDescent="0.25">
      <c r="A22" s="3"/>
      <c r="B22" s="12">
        <v>17</v>
      </c>
      <c r="C22" s="12" t="s">
        <v>57</v>
      </c>
      <c r="D22" s="12">
        <v>1</v>
      </c>
      <c r="E22" s="12"/>
      <c r="F22" s="12"/>
      <c r="G22" s="12" t="s">
        <v>33</v>
      </c>
      <c r="H22" s="13">
        <v>1</v>
      </c>
      <c r="I22" s="14">
        <v>1.89</v>
      </c>
      <c r="J22" s="14">
        <f>I22*D22</f>
        <v>1.89</v>
      </c>
      <c r="K22" s="15" t="s">
        <v>39</v>
      </c>
    </row>
    <row r="23" spans="1:11" s="5" customFormat="1" ht="21" x14ac:dyDescent="0.25">
      <c r="A23" s="3"/>
      <c r="B23" s="12">
        <v>18</v>
      </c>
      <c r="C23" s="12" t="s">
        <v>31</v>
      </c>
      <c r="D23" s="12">
        <v>1</v>
      </c>
      <c r="E23" s="12" t="s">
        <v>32</v>
      </c>
      <c r="F23" s="12"/>
      <c r="G23" s="12" t="s">
        <v>33</v>
      </c>
      <c r="H23" s="13">
        <v>1.35</v>
      </c>
      <c r="I23" s="14">
        <v>1.35</v>
      </c>
      <c r="J23" s="14">
        <f t="shared" si="0"/>
        <v>1.35</v>
      </c>
      <c r="K23" s="15" t="s">
        <v>34</v>
      </c>
    </row>
    <row r="24" spans="1:11" s="5" customFormat="1" ht="21" x14ac:dyDescent="0.25">
      <c r="A24" s="3"/>
      <c r="B24" s="12">
        <v>19</v>
      </c>
      <c r="C24" s="16" t="s">
        <v>71</v>
      </c>
      <c r="D24" s="12">
        <v>2</v>
      </c>
      <c r="E24" s="12" t="s">
        <v>46</v>
      </c>
      <c r="F24" s="17" t="s">
        <v>70</v>
      </c>
      <c r="G24" s="12" t="s">
        <v>47</v>
      </c>
      <c r="H24" s="13">
        <v>100</v>
      </c>
      <c r="I24" s="14">
        <v>0.14119999999999999</v>
      </c>
      <c r="J24" s="14">
        <f>I24*D24</f>
        <v>0.28239999999999998</v>
      </c>
      <c r="K24" s="15" t="s">
        <v>72</v>
      </c>
    </row>
    <row r="25" spans="1:11" s="5" customFormat="1" ht="21" x14ac:dyDescent="0.25">
      <c r="A25" s="3"/>
      <c r="B25" s="12">
        <v>20</v>
      </c>
      <c r="C25" s="12" t="s">
        <v>61</v>
      </c>
      <c r="D25" s="12">
        <v>4</v>
      </c>
      <c r="E25" s="12" t="s">
        <v>46</v>
      </c>
      <c r="F25" s="17" t="s">
        <v>62</v>
      </c>
      <c r="G25" s="12" t="s">
        <v>47</v>
      </c>
      <c r="H25" s="13">
        <v>100</v>
      </c>
      <c r="I25" s="14">
        <f>0.65/100</f>
        <v>6.5000000000000006E-3</v>
      </c>
      <c r="J25" s="14">
        <f t="shared" si="0"/>
        <v>2.6000000000000002E-2</v>
      </c>
      <c r="K25" s="15" t="s">
        <v>60</v>
      </c>
    </row>
    <row r="26" spans="1:11" s="5" customFormat="1" ht="21" x14ac:dyDescent="0.25">
      <c r="A26" s="3"/>
      <c r="B26" s="12">
        <v>21</v>
      </c>
      <c r="C26" s="12" t="s">
        <v>101</v>
      </c>
      <c r="D26" s="12">
        <v>1</v>
      </c>
      <c r="E26" s="12" t="s">
        <v>46</v>
      </c>
      <c r="F26" s="18" t="s">
        <v>102</v>
      </c>
      <c r="G26" s="12" t="s">
        <v>48</v>
      </c>
      <c r="H26" s="13">
        <v>100</v>
      </c>
      <c r="I26" s="14">
        <f>0.84/100</f>
        <v>8.3999999999999995E-3</v>
      </c>
      <c r="J26" s="14">
        <f t="shared" si="0"/>
        <v>8.3999999999999995E-3</v>
      </c>
      <c r="K26" s="15" t="s">
        <v>103</v>
      </c>
    </row>
    <row r="27" spans="1:11" s="5" customFormat="1" ht="21" x14ac:dyDescent="0.25">
      <c r="A27" s="3"/>
      <c r="B27" s="12">
        <v>22</v>
      </c>
      <c r="C27" s="12" t="s">
        <v>63</v>
      </c>
      <c r="D27" s="12">
        <v>2</v>
      </c>
      <c r="E27" s="12" t="s">
        <v>46</v>
      </c>
      <c r="F27" s="17" t="s">
        <v>64</v>
      </c>
      <c r="G27" s="12" t="s">
        <v>47</v>
      </c>
      <c r="H27" s="13">
        <v>100</v>
      </c>
      <c r="I27" s="14">
        <f>0.84/100</f>
        <v>8.3999999999999995E-3</v>
      </c>
      <c r="J27" s="14">
        <f t="shared" si="0"/>
        <v>1.6799999999999999E-2</v>
      </c>
      <c r="K27" s="15" t="s">
        <v>65</v>
      </c>
    </row>
    <row r="28" spans="1:11" s="5" customFormat="1" ht="21" x14ac:dyDescent="0.25">
      <c r="A28" s="3"/>
      <c r="B28" s="12">
        <v>23</v>
      </c>
      <c r="C28" s="13" t="s">
        <v>82</v>
      </c>
      <c r="D28" s="12">
        <v>1</v>
      </c>
      <c r="E28" s="12" t="s">
        <v>46</v>
      </c>
      <c r="F28" s="17" t="s">
        <v>83</v>
      </c>
      <c r="G28" s="12" t="s">
        <v>47</v>
      </c>
      <c r="H28" s="14">
        <v>100</v>
      </c>
      <c r="I28" s="14">
        <v>1.7100000000000001E-2</v>
      </c>
      <c r="J28" s="14">
        <f t="shared" ref="J28" si="1">I28*D28</f>
        <v>1.7100000000000001E-2</v>
      </c>
      <c r="K28" s="15" t="s">
        <v>84</v>
      </c>
    </row>
    <row r="29" spans="1:11" s="5" customFormat="1" ht="21" x14ac:dyDescent="0.25">
      <c r="A29" s="3"/>
      <c r="B29" s="12">
        <v>24</v>
      </c>
      <c r="C29" s="12" t="s">
        <v>93</v>
      </c>
      <c r="D29" s="12">
        <v>2</v>
      </c>
      <c r="E29" s="12" t="s">
        <v>46</v>
      </c>
      <c r="F29" s="17" t="s">
        <v>94</v>
      </c>
      <c r="G29" s="12" t="s">
        <v>47</v>
      </c>
      <c r="H29" s="13">
        <v>25</v>
      </c>
      <c r="I29" s="14">
        <v>0.13800000000000001</v>
      </c>
      <c r="J29" s="14">
        <f t="shared" si="0"/>
        <v>0.27600000000000002</v>
      </c>
      <c r="K29" s="15" t="s">
        <v>95</v>
      </c>
    </row>
    <row r="30" spans="1:11" s="5" customFormat="1" ht="21" x14ac:dyDescent="0.25">
      <c r="A30" s="3"/>
      <c r="B30" s="12">
        <v>25</v>
      </c>
      <c r="C30" s="13" t="s">
        <v>73</v>
      </c>
      <c r="D30" s="12">
        <v>4</v>
      </c>
      <c r="E30" s="12" t="s">
        <v>46</v>
      </c>
      <c r="F30" s="15" t="s">
        <v>75</v>
      </c>
      <c r="G30" s="12" t="s">
        <v>50</v>
      </c>
      <c r="H30" s="13">
        <v>100</v>
      </c>
      <c r="I30" s="14">
        <v>1.4200000000000001E-2</v>
      </c>
      <c r="J30" s="14">
        <f t="shared" si="0"/>
        <v>5.6800000000000003E-2</v>
      </c>
      <c r="K30" s="15" t="s">
        <v>74</v>
      </c>
    </row>
    <row r="31" spans="1:11" s="5" customFormat="1" ht="21" x14ac:dyDescent="0.25">
      <c r="A31" s="3"/>
      <c r="B31" s="12">
        <v>26</v>
      </c>
      <c r="C31" s="13" t="s">
        <v>76</v>
      </c>
      <c r="D31" s="12">
        <v>3</v>
      </c>
      <c r="E31" s="12" t="s">
        <v>46</v>
      </c>
      <c r="F31" s="17" t="s">
        <v>77</v>
      </c>
      <c r="G31" s="12" t="s">
        <v>47</v>
      </c>
      <c r="H31" s="13">
        <v>100</v>
      </c>
      <c r="I31" s="14">
        <v>1.6199999999999999E-2</v>
      </c>
      <c r="J31" s="14">
        <f t="shared" si="0"/>
        <v>4.8599999999999997E-2</v>
      </c>
      <c r="K31" s="15" t="s">
        <v>78</v>
      </c>
    </row>
    <row r="32" spans="1:11" s="5" customFormat="1" ht="21" x14ac:dyDescent="0.25">
      <c r="A32" s="3"/>
      <c r="B32" s="12">
        <v>27</v>
      </c>
      <c r="C32" s="13" t="s">
        <v>80</v>
      </c>
      <c r="D32" s="12">
        <v>1</v>
      </c>
      <c r="E32" s="12" t="s">
        <v>46</v>
      </c>
      <c r="F32" s="17" t="s">
        <v>79</v>
      </c>
      <c r="G32" s="12" t="s">
        <v>47</v>
      </c>
      <c r="H32" s="14">
        <v>100</v>
      </c>
      <c r="I32" s="14">
        <v>1.44E-2</v>
      </c>
      <c r="J32" s="14">
        <f t="shared" si="0"/>
        <v>1.44E-2</v>
      </c>
      <c r="K32" s="15" t="s">
        <v>81</v>
      </c>
    </row>
    <row r="33" spans="1:11" s="2" customFormat="1" ht="33" customHeight="1" x14ac:dyDescent="0.2">
      <c r="A33" s="8"/>
      <c r="E33" s="9"/>
      <c r="F33" s="9"/>
      <c r="G33" s="9"/>
      <c r="H33" s="9"/>
      <c r="I33" s="10" t="s">
        <v>54</v>
      </c>
      <c r="J33" s="11">
        <f>SUM(J5:J32)</f>
        <v>89.216249999999931</v>
      </c>
      <c r="K33" s="29" t="s">
        <v>104</v>
      </c>
    </row>
    <row r="34" spans="1:11" s="5" customFormat="1" ht="21" x14ac:dyDescent="0.25"/>
    <row r="35" spans="1:11" s="5" customFormat="1" ht="21" x14ac:dyDescent="0.25">
      <c r="A35" s="3"/>
      <c r="B35" s="24" t="s">
        <v>92</v>
      </c>
      <c r="C35" s="25"/>
      <c r="D35" s="25"/>
      <c r="E35" s="26"/>
      <c r="F35" s="27"/>
      <c r="G35" s="28"/>
      <c r="H35" s="28"/>
      <c r="I35" s="28"/>
      <c r="J35" s="28"/>
      <c r="K35" s="28"/>
    </row>
    <row r="36" spans="1:11" s="5" customFormat="1" ht="21" x14ac:dyDescent="0.25">
      <c r="A36" s="3"/>
      <c r="B36" s="30">
        <v>33</v>
      </c>
      <c r="C36" s="30" t="s">
        <v>90</v>
      </c>
      <c r="D36" s="30"/>
      <c r="E36" s="30"/>
      <c r="F36" s="30"/>
      <c r="G36" s="30"/>
      <c r="H36" s="31"/>
      <c r="I36" s="31"/>
      <c r="J36" s="31"/>
      <c r="K36" s="32"/>
    </row>
    <row r="37" spans="1:11" s="5" customFormat="1" ht="21" x14ac:dyDescent="0.25">
      <c r="A37" s="3"/>
      <c r="B37" s="30">
        <v>34</v>
      </c>
      <c r="C37" s="30" t="s">
        <v>18</v>
      </c>
      <c r="D37" s="30"/>
      <c r="E37" s="30"/>
      <c r="F37" s="30"/>
      <c r="G37" s="30"/>
      <c r="H37" s="31"/>
      <c r="I37" s="31"/>
      <c r="J37" s="31"/>
      <c r="K37" s="32"/>
    </row>
    <row r="38" spans="1:11" s="5" customFormat="1" ht="21" x14ac:dyDescent="0.25">
      <c r="A38" s="3"/>
      <c r="B38" s="30">
        <v>35</v>
      </c>
      <c r="C38" s="30" t="s">
        <v>19</v>
      </c>
      <c r="D38" s="30"/>
      <c r="E38" s="30"/>
      <c r="F38" s="30"/>
      <c r="G38" s="30"/>
      <c r="H38" s="31"/>
      <c r="I38" s="31"/>
      <c r="J38" s="31"/>
      <c r="K38" s="32"/>
    </row>
    <row r="39" spans="1:11" s="5" customFormat="1" ht="21" x14ac:dyDescent="0.25">
      <c r="A39" s="3"/>
      <c r="B39" s="30">
        <v>36</v>
      </c>
      <c r="C39" s="30" t="s">
        <v>20</v>
      </c>
      <c r="D39" s="30"/>
      <c r="E39" s="30"/>
      <c r="F39" s="30"/>
      <c r="G39" s="30"/>
      <c r="H39" s="31"/>
      <c r="I39" s="31"/>
      <c r="J39" s="31"/>
      <c r="K39" s="32"/>
    </row>
    <row r="40" spans="1:11" s="5" customFormat="1" ht="21" x14ac:dyDescent="0.25">
      <c r="A40" s="3"/>
      <c r="B40" s="30">
        <v>37</v>
      </c>
      <c r="C40" s="30" t="s">
        <v>21</v>
      </c>
      <c r="D40" s="30"/>
      <c r="E40" s="30"/>
      <c r="F40" s="30"/>
      <c r="G40" s="30"/>
      <c r="H40" s="31"/>
      <c r="I40" s="31"/>
      <c r="J40" s="31"/>
      <c r="K40" s="32"/>
    </row>
    <row r="41" spans="1:11" s="5" customFormat="1" ht="21" x14ac:dyDescent="0.25">
      <c r="A41" s="3"/>
      <c r="B41" s="30">
        <v>40</v>
      </c>
      <c r="C41" s="30" t="s">
        <v>91</v>
      </c>
      <c r="D41" s="30"/>
      <c r="E41" s="30"/>
      <c r="F41" s="30"/>
      <c r="G41" s="30"/>
      <c r="H41" s="31"/>
      <c r="I41" s="31"/>
      <c r="J41" s="31"/>
      <c r="K41" s="32"/>
    </row>
    <row r="42" spans="1:11" s="5" customFormat="1" ht="21" x14ac:dyDescent="0.25">
      <c r="A42" s="3"/>
      <c r="D42" s="3"/>
      <c r="E42" s="3"/>
      <c r="F42" s="3"/>
      <c r="G42" s="3"/>
      <c r="H42" s="4"/>
      <c r="I42" s="4"/>
      <c r="J42" s="4"/>
    </row>
    <row r="43" spans="1:11" s="5" customFormat="1" ht="21" x14ac:dyDescent="0.25">
      <c r="A43" s="3"/>
      <c r="B43" s="3"/>
      <c r="C43" s="3"/>
      <c r="D43" s="3"/>
      <c r="E43" s="3"/>
      <c r="F43" s="3"/>
      <c r="G43" s="3"/>
      <c r="H43" s="4"/>
      <c r="I43" s="4"/>
      <c r="J43" s="4"/>
    </row>
    <row r="44" spans="1:11" s="5" customFormat="1" ht="21" x14ac:dyDescent="0.25">
      <c r="A44" s="3"/>
      <c r="B44" s="3"/>
      <c r="C44" s="3"/>
      <c r="D44" s="3"/>
      <c r="E44" s="3"/>
      <c r="F44" s="3"/>
      <c r="G44" s="3"/>
      <c r="H44" s="4"/>
      <c r="I44" s="4"/>
      <c r="J44" s="4"/>
    </row>
    <row r="45" spans="1:11" s="5" customFormat="1" ht="21" x14ac:dyDescent="0.25">
      <c r="A45" s="3"/>
      <c r="B45" s="3"/>
      <c r="C45" s="3"/>
      <c r="D45" s="3"/>
      <c r="E45" s="3"/>
      <c r="F45" s="3"/>
      <c r="G45" s="3"/>
      <c r="H45" s="4"/>
      <c r="I45" s="4"/>
      <c r="J45" s="4"/>
    </row>
    <row r="46" spans="1:11" s="5" customFormat="1" ht="21" x14ac:dyDescent="0.25">
      <c r="H46" s="4"/>
      <c r="I46" s="4"/>
      <c r="J46" s="4"/>
    </row>
    <row r="47" spans="1:11" s="5" customFormat="1" ht="21" x14ac:dyDescent="0.25">
      <c r="H47" s="4"/>
      <c r="I47" s="4"/>
      <c r="J47" s="4"/>
    </row>
    <row r="48" spans="1:11" s="5" customFormat="1" ht="21" x14ac:dyDescent="0.25">
      <c r="H48" s="4"/>
      <c r="I48" s="4"/>
      <c r="J48" s="4"/>
    </row>
    <row r="49" spans="8:10" s="5" customFormat="1" ht="21" x14ac:dyDescent="0.25">
      <c r="H49" s="6"/>
      <c r="I49" s="6"/>
      <c r="J49" s="6"/>
    </row>
    <row r="50" spans="8:10" s="5" customFormat="1" ht="21" x14ac:dyDescent="0.25">
      <c r="H50" s="6"/>
      <c r="I50" s="6"/>
      <c r="J50" s="6"/>
    </row>
    <row r="51" spans="8:10" s="5" customFormat="1" ht="21" x14ac:dyDescent="0.25">
      <c r="H51" s="6"/>
      <c r="I51" s="6"/>
      <c r="J51" s="6"/>
    </row>
    <row r="52" spans="8:10" s="5" customFormat="1" ht="21" x14ac:dyDescent="0.25">
      <c r="H52" s="6"/>
      <c r="I52" s="6"/>
      <c r="J52" s="6"/>
    </row>
    <row r="53" spans="8:10" s="5" customFormat="1" ht="21" x14ac:dyDescent="0.25">
      <c r="H53" s="6"/>
      <c r="I53" s="6"/>
      <c r="J53" s="6"/>
    </row>
    <row r="54" spans="8:10" s="5" customFormat="1" ht="21" x14ac:dyDescent="0.25">
      <c r="H54" s="6"/>
      <c r="I54" s="6"/>
      <c r="J54" s="6"/>
    </row>
    <row r="55" spans="8:10" s="5" customFormat="1" ht="21" x14ac:dyDescent="0.25">
      <c r="H55" s="6"/>
      <c r="I55" s="6"/>
      <c r="J55" s="6"/>
    </row>
    <row r="56" spans="8:10" s="5" customFormat="1" ht="21" x14ac:dyDescent="0.25">
      <c r="H56" s="6"/>
      <c r="I56" s="6"/>
      <c r="J56" s="6"/>
    </row>
    <row r="57" spans="8:10" s="5" customFormat="1" ht="21" x14ac:dyDescent="0.25"/>
    <row r="58" spans="8:10" s="5" customFormat="1" ht="21" x14ac:dyDescent="0.25"/>
    <row r="59" spans="8:10" s="5" customFormat="1" ht="21" x14ac:dyDescent="0.25"/>
    <row r="60" spans="8:10" s="5" customFormat="1" ht="21" x14ac:dyDescent="0.25"/>
    <row r="61" spans="8:10" s="5" customFormat="1" ht="21" x14ac:dyDescent="0.25"/>
    <row r="62" spans="8:10" s="5" customFormat="1" ht="21" x14ac:dyDescent="0.25"/>
    <row r="63" spans="8:10" s="5" customFormat="1" ht="21" x14ac:dyDescent="0.25"/>
    <row r="64" spans="8:10" s="5" customFormat="1" ht="21" x14ac:dyDescent="0.25"/>
    <row r="65" s="5" customFormat="1" ht="21" x14ac:dyDescent="0.25"/>
    <row r="66" s="5" customFormat="1" ht="21" x14ac:dyDescent="0.25"/>
    <row r="67" s="5" customFormat="1" ht="21" x14ac:dyDescent="0.25"/>
    <row r="68" s="5" customFormat="1" ht="21" x14ac:dyDescent="0.25"/>
    <row r="69" s="5" customFormat="1" ht="21" x14ac:dyDescent="0.25"/>
    <row r="70" s="5" customFormat="1" ht="21" x14ac:dyDescent="0.25"/>
    <row r="71" s="5" customFormat="1" ht="21" x14ac:dyDescent="0.25"/>
    <row r="72" s="5" customFormat="1" ht="21" x14ac:dyDescent="0.25"/>
    <row r="73" s="5" customFormat="1" ht="21" x14ac:dyDescent="0.25"/>
    <row r="74" s="5" customFormat="1" ht="21" x14ac:dyDescent="0.25"/>
    <row r="75" s="5" customFormat="1" ht="21" x14ac:dyDescent="0.25"/>
    <row r="76" s="5" customFormat="1" ht="21" x14ac:dyDescent="0.25"/>
    <row r="77" s="5" customFormat="1" ht="21" x14ac:dyDescent="0.25"/>
    <row r="78" s="5" customFormat="1" ht="21" x14ac:dyDescent="0.25"/>
    <row r="79" s="5" customFormat="1" ht="21" x14ac:dyDescent="0.25"/>
    <row r="80" s="5" customFormat="1" ht="21" x14ac:dyDescent="0.25"/>
    <row r="81" s="5" customFormat="1" ht="21" x14ac:dyDescent="0.25"/>
    <row r="82" s="5" customFormat="1" ht="21" x14ac:dyDescent="0.25"/>
    <row r="83" s="5" customFormat="1" ht="21" x14ac:dyDescent="0.25"/>
    <row r="84" s="5" customFormat="1" ht="21" x14ac:dyDescent="0.25"/>
    <row r="85" s="5" customFormat="1" ht="21" x14ac:dyDescent="0.25"/>
    <row r="86" s="5" customFormat="1" ht="21" x14ac:dyDescent="0.25"/>
  </sheetData>
  <mergeCells count="3">
    <mergeCell ref="B4:D4"/>
    <mergeCell ref="B20:D20"/>
    <mergeCell ref="B35:D35"/>
  </mergeCells>
  <hyperlinks>
    <hyperlink ref="F25" r:id="rId1" display="311-1.0KARCT-ND"/>
    <hyperlink ref="F29" r:id="rId2"/>
    <hyperlink ref="F26" r:id="rId3"/>
  </hyperlinks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Alberta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Axani</dc:creator>
  <cp:lastModifiedBy>Microsoft Office User</cp:lastModifiedBy>
  <dcterms:created xsi:type="dcterms:W3CDTF">2016-05-13T12:11:48Z</dcterms:created>
  <dcterms:modified xsi:type="dcterms:W3CDTF">2016-12-18T20:32:56Z</dcterms:modified>
</cp:coreProperties>
</file>