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/>
  <mc:AlternateContent xmlns:mc="http://schemas.openxmlformats.org/markup-compatibility/2006">
    <mc:Choice Requires="x15">
      <x15ac:absPath xmlns:x15ac="http://schemas.microsoft.com/office/spreadsheetml/2010/11/ac" url="https://snhu-my.sharepoint.com/personal/jack_carroll_snhu_edu/Documents/CAPSTONE EG-498 TEAM WIND POWER/"/>
    </mc:Choice>
  </mc:AlternateContent>
  <xr:revisionPtr revIDLastSave="4" documentId="8_{34FDD653-5CFE-45B1-BE5D-50FA1470893A}" xr6:coauthVersionLast="47" xr6:coauthVersionMax="47" xr10:uidLastSave="{22A27F0A-FC1F-487E-B34A-62F37290F7C5}"/>
  <bookViews>
    <workbookView xWindow="5748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E12" i="1"/>
  <c r="K30" i="1"/>
  <c r="E30" i="1"/>
  <c r="L30" i="1"/>
  <c r="H13" i="1"/>
  <c r="R13" i="1" s="1"/>
  <c r="H14" i="1"/>
  <c r="R14" i="1" s="1"/>
  <c r="H15" i="1"/>
  <c r="R15" i="1" s="1"/>
  <c r="H16" i="1"/>
  <c r="R16" i="1" s="1"/>
  <c r="H17" i="1"/>
  <c r="R17" i="1" s="1"/>
  <c r="H18" i="1"/>
  <c r="R18" i="1" s="1"/>
  <c r="H19" i="1"/>
  <c r="R19" i="1" s="1"/>
  <c r="H20" i="1"/>
  <c r="R20" i="1" s="1"/>
  <c r="H21" i="1"/>
  <c r="R21" i="1" s="1"/>
  <c r="H22" i="1"/>
  <c r="R22" i="1" s="1"/>
  <c r="H23" i="1"/>
  <c r="R23" i="1" s="1"/>
  <c r="H24" i="1"/>
  <c r="R24" i="1" s="1"/>
  <c r="H25" i="1"/>
  <c r="R25" i="1" s="1"/>
  <c r="H26" i="1"/>
  <c r="R26" i="1" s="1"/>
  <c r="H27" i="1"/>
  <c r="R27" i="1" s="1"/>
  <c r="H28" i="1"/>
  <c r="R28" i="1" s="1"/>
  <c r="H29" i="1"/>
  <c r="R29" i="1" s="1"/>
  <c r="R30" i="1"/>
  <c r="H31" i="1"/>
  <c r="R31" i="1" s="1"/>
  <c r="H32" i="1"/>
  <c r="R32" i="1" s="1"/>
  <c r="H33" i="1"/>
  <c r="R33" i="1" s="1"/>
  <c r="H34" i="1"/>
  <c r="R34" i="1" s="1"/>
  <c r="H35" i="1"/>
  <c r="R35" i="1" s="1"/>
  <c r="H36" i="1"/>
  <c r="R36" i="1" s="1"/>
  <c r="H37" i="1"/>
  <c r="R37" i="1" s="1"/>
  <c r="H38" i="1"/>
  <c r="R38" i="1" s="1"/>
  <c r="H39" i="1"/>
  <c r="R39" i="1" s="1"/>
  <c r="H40" i="1"/>
  <c r="R40" i="1" s="1"/>
  <c r="H41" i="1"/>
  <c r="R41" i="1" s="1"/>
  <c r="H42" i="1"/>
  <c r="R42" i="1" s="1"/>
  <c r="H43" i="1"/>
  <c r="R43" i="1" s="1"/>
  <c r="H44" i="1"/>
  <c r="R44" i="1" s="1"/>
  <c r="H45" i="1"/>
  <c r="R45" i="1" s="1"/>
  <c r="H12" i="1"/>
  <c r="R12" i="1" s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L12" i="1" l="1"/>
  <c r="O12" i="1"/>
  <c r="L45" i="1"/>
  <c r="O45" i="1"/>
  <c r="L44" i="1"/>
  <c r="O44" i="1"/>
  <c r="L43" i="1"/>
  <c r="O43" i="1"/>
  <c r="L42" i="1"/>
  <c r="O42" i="1"/>
  <c r="L41" i="1"/>
  <c r="O41" i="1"/>
  <c r="L40" i="1"/>
  <c r="O40" i="1"/>
  <c r="L39" i="1"/>
  <c r="O39" i="1"/>
  <c r="L38" i="1"/>
  <c r="O38" i="1"/>
  <c r="L37" i="1"/>
  <c r="O37" i="1"/>
  <c r="L36" i="1"/>
  <c r="O36" i="1"/>
  <c r="L35" i="1"/>
  <c r="O35" i="1"/>
  <c r="L34" i="1"/>
  <c r="O34" i="1"/>
  <c r="L33" i="1"/>
  <c r="O33" i="1"/>
  <c r="L32" i="1"/>
  <c r="O32" i="1"/>
  <c r="L31" i="1"/>
  <c r="O31" i="1"/>
  <c r="O30" i="1"/>
  <c r="L29" i="1"/>
  <c r="O29" i="1"/>
  <c r="L28" i="1"/>
  <c r="O28" i="1"/>
  <c r="L27" i="1"/>
  <c r="O27" i="1"/>
  <c r="L26" i="1"/>
  <c r="O26" i="1"/>
  <c r="L25" i="1"/>
  <c r="O25" i="1"/>
  <c r="L24" i="1"/>
  <c r="O24" i="1"/>
  <c r="L23" i="1"/>
  <c r="O23" i="1"/>
  <c r="L22" i="1"/>
  <c r="O22" i="1"/>
  <c r="L21" i="1"/>
  <c r="O21" i="1"/>
  <c r="L20" i="1"/>
  <c r="O20" i="1"/>
  <c r="L19" i="1"/>
  <c r="O19" i="1"/>
  <c r="L18" i="1"/>
  <c r="O18" i="1"/>
  <c r="L17" i="1"/>
  <c r="O17" i="1"/>
  <c r="L16" i="1"/>
  <c r="O16" i="1"/>
  <c r="L15" i="1"/>
  <c r="O15" i="1"/>
  <c r="L14" i="1"/>
  <c r="O14" i="1"/>
  <c r="L13" i="1"/>
  <c r="O13" i="1"/>
  <c r="Q45" i="1"/>
  <c r="N45" i="1"/>
  <c r="K45" i="1"/>
  <c r="Q44" i="1"/>
  <c r="N44" i="1"/>
  <c r="K44" i="1"/>
  <c r="Q43" i="1"/>
  <c r="N43" i="1"/>
  <c r="K43" i="1"/>
  <c r="Q42" i="1"/>
  <c r="N42" i="1"/>
  <c r="K42" i="1"/>
  <c r="Q41" i="1"/>
  <c r="N41" i="1"/>
  <c r="K41" i="1"/>
  <c r="Q40" i="1"/>
  <c r="N40" i="1"/>
  <c r="K40" i="1"/>
  <c r="Q39" i="1"/>
  <c r="N39" i="1"/>
  <c r="K39" i="1"/>
  <c r="Q38" i="1"/>
  <c r="N38" i="1"/>
  <c r="K38" i="1"/>
  <c r="Q37" i="1"/>
  <c r="N37" i="1"/>
  <c r="K37" i="1"/>
  <c r="Q36" i="1"/>
  <c r="N36" i="1"/>
  <c r="K36" i="1"/>
  <c r="Q35" i="1"/>
  <c r="N35" i="1"/>
  <c r="K35" i="1"/>
  <c r="Q34" i="1"/>
  <c r="N34" i="1"/>
  <c r="K34" i="1"/>
  <c r="Q33" i="1"/>
  <c r="N33" i="1"/>
  <c r="K33" i="1"/>
  <c r="Q32" i="1"/>
  <c r="N32" i="1"/>
  <c r="K32" i="1"/>
  <c r="Q31" i="1"/>
  <c r="N31" i="1"/>
  <c r="K31" i="1"/>
  <c r="Q30" i="1"/>
  <c r="N30" i="1"/>
  <c r="Q29" i="1"/>
  <c r="N29" i="1"/>
  <c r="K29" i="1"/>
  <c r="K28" i="1"/>
  <c r="Q28" i="1"/>
  <c r="N28" i="1"/>
  <c r="Q27" i="1"/>
  <c r="N27" i="1"/>
  <c r="K27" i="1"/>
  <c r="Q26" i="1"/>
  <c r="N26" i="1"/>
  <c r="K26" i="1"/>
  <c r="Q25" i="1"/>
  <c r="N25" i="1"/>
  <c r="K25" i="1"/>
  <c r="Q24" i="1"/>
  <c r="N24" i="1"/>
  <c r="K24" i="1"/>
  <c r="Q23" i="1"/>
  <c r="N23" i="1"/>
  <c r="K23" i="1"/>
  <c r="Q22" i="1"/>
  <c r="N22" i="1"/>
  <c r="K22" i="1"/>
  <c r="Q21" i="1"/>
  <c r="N21" i="1"/>
  <c r="K21" i="1"/>
  <c r="Q20" i="1"/>
  <c r="N20" i="1"/>
  <c r="K20" i="1"/>
  <c r="Q19" i="1"/>
  <c r="N19" i="1"/>
  <c r="K19" i="1"/>
  <c r="Q18" i="1"/>
  <c r="N18" i="1"/>
  <c r="K18" i="1"/>
  <c r="Q17" i="1"/>
  <c r="N17" i="1"/>
  <c r="K17" i="1"/>
  <c r="Q16" i="1"/>
  <c r="N16" i="1"/>
  <c r="K16" i="1"/>
  <c r="Q15" i="1"/>
  <c r="N15" i="1"/>
  <c r="K15" i="1"/>
  <c r="Q14" i="1"/>
  <c r="N14" i="1"/>
  <c r="K14" i="1"/>
  <c r="Q13" i="1"/>
  <c r="N13" i="1"/>
  <c r="K13" i="1"/>
  <c r="Q12" i="1"/>
  <c r="N12" i="1"/>
  <c r="K12" i="1"/>
</calcChain>
</file>

<file path=xl/sharedStrings.xml><?xml version="1.0" encoding="utf-8"?>
<sst xmlns="http://schemas.openxmlformats.org/spreadsheetml/2006/main" count="18" uniqueCount="13">
  <si>
    <t>Found gear ratios for purches 1, 1.5, 2, 2.5, 3</t>
  </si>
  <si>
    <t>GR=1.5</t>
  </si>
  <si>
    <t>GR=2</t>
  </si>
  <si>
    <t>GR=2.5</t>
  </si>
  <si>
    <t>TSR</t>
  </si>
  <si>
    <t>RPM at 25mph wind</t>
  </si>
  <si>
    <t>RPM at 40 mph wind</t>
  </si>
  <si>
    <t>25mph</t>
  </si>
  <si>
    <t>40mph</t>
  </si>
  <si>
    <t>https://www.researchgate.net/publication/283028023_Design_and_performance_of_a_straight-bladed_darrieus_wind_turbine</t>
  </si>
  <si>
    <t>as well as formula for P</t>
  </si>
  <si>
    <t>equation from PDR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</si>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</sst>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rgb="FF000000"/>
      <name val="Aptos Narrow"/>
      <charset val="1"/>
    </font>
    <font>
      <sz val="11"/>
      <color rgb="FF9C0006"/>
      <name val="Aptos Narrow"/>
      <scheme val="minor"/>
    </font>
    <font>
      <u/>
      <sz val="11"/>
      <color theme="10"/>
      <name val="Aptos Narrow"/>
      <family val="2"/>
      <scheme val="minor"/>
    </font>
    <font>
      <sz val="13.5"/>
      <color rgb="FF000000"/>
      <name val="Times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4" fillId="0" borderId="0" xfId="4"/>
    <xf numFmtId="0" fontId="0" fillId="0" borderId="1" xfId="0" applyBorder="1"/>
    <xf numFmtId="0" fontId="3" fillId="2" borderId="1" xfId="1" applyBorder="1"/>
    <xf numFmtId="0" fontId="1" fillId="4" borderId="1" xfId="3" applyBorder="1"/>
    <xf numFmtId="0" fontId="1" fillId="3" borderId="1" xfId="2" applyBorder="1"/>
    <xf numFmtId="0" fontId="5" fillId="0" borderId="0" xfId="0" applyFont="1"/>
  </cellXfs>
  <cellStyles count="5">
    <cellStyle name="20% - Accent1" xfId="2" builtinId="30"/>
    <cellStyle name="20% - Accent3" xfId="3" builtinId="38"/>
    <cellStyle name="Bad" xfId="1" builtinId="27"/>
    <cellStyle name="Hyperlink" xfId="4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4941BFF0-ACCD-4DC2-847A-6DB19A2A29D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514350</xdr:colOff>
      <xdr:row>1</xdr:row>
      <xdr:rowOff>161925</xdr:rowOff>
    </xdr:from>
    <xdr:to>
      <xdr:col>26</xdr:col>
      <xdr:colOff>495300</xdr:colOff>
      <xdr:row>14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B6905D-A7A3-3F2D-4EF7-446DA7A2C335}"/>
            </a:ext>
          </a:extLst>
        </xdr:cNvPr>
        <xdr:cNvSpPr txBox="1"/>
      </xdr:nvSpPr>
      <xdr:spPr>
        <a:xfrm>
          <a:off x="12172950" y="352425"/>
          <a:ext cx="424815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Input Power from the 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H-</a:t>
          </a:r>
          <a:r>
            <a:rPr lang="en-US" sz="1100">
              <a:latin typeface="+mn-lt"/>
              <a:ea typeface="+mn-lt"/>
              <a:cs typeface="+mn-lt"/>
            </a:rPr>
            <a:t>Rotor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latin typeface="+mn-lt"/>
              <a:ea typeface="+mn-lt"/>
              <a:cs typeface="+mn-lt"/>
            </a:rPr>
            <a:t>Power (P) can be estimated as: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P=1/2⋅</a:t>
          </a:r>
          <a:r>
            <a:rPr lang="el-G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ρ⋅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A⋅Cp⋅V^3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where:</a:t>
          </a: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l-GR" sz="1100">
              <a:latin typeface="+mn-lt"/>
              <a:ea typeface="+mn-lt"/>
              <a:cs typeface="+mn-lt"/>
            </a:rPr>
            <a:t>ρ=1.225 </a:t>
          </a:r>
          <a:r>
            <a:rPr lang="en-US" sz="1100">
              <a:latin typeface="+mn-lt"/>
              <a:ea typeface="+mn-lt"/>
              <a:cs typeface="+mn-lt"/>
            </a:rPr>
            <a:t>kg/m3(air density at sea level)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A=rotor swept area 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A</a:t>
          </a:r>
          <a:r>
            <a:rPr lang="en-US" sz="1100">
              <a:latin typeface="+mn-lt"/>
              <a:ea typeface="+mn-lt"/>
              <a:cs typeface="+mn-lt"/>
            </a:rPr>
            <a:t>=4ft⋅5ft=1.86m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^</a:t>
          </a:r>
          <a:r>
            <a:rPr lang="en-US" sz="1100">
              <a:latin typeface="+mn-lt"/>
              <a:ea typeface="+mn-lt"/>
              <a:cs typeface="+mn-lt"/>
            </a:rPr>
            <a:t>2,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Cp≈0.4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3</a:t>
          </a:r>
          <a:r>
            <a:rPr lang="en-US" sz="1100">
              <a:latin typeface="+mn-lt"/>
              <a:ea typeface="+mn-lt"/>
              <a:cs typeface="+mn-lt"/>
            </a:rPr>
            <a:t> (power coefficient for H-rotors, depends on TSR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and airfoil</a:t>
          </a:r>
          <a:r>
            <a:rPr lang="en-US" sz="1100">
              <a:latin typeface="+mn-lt"/>
              <a:ea typeface="+mn-lt"/>
              <a:cs typeface="+mn-lt"/>
            </a:rPr>
            <a:t>)</a:t>
          </a:r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                      (TSR = 2.95.     Airfoil = NACA 0012)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V = wind speed 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= 17.882 m/s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P= 6510.56W</a:t>
          </a:r>
        </a:p>
      </xdr:txBody>
    </xdr:sp>
    <xdr:clientData/>
  </xdr:twoCellAnchor>
  <xdr:twoCellAnchor editAs="oneCell">
    <xdr:from>
      <xdr:col>19</xdr:col>
      <xdr:colOff>133350</xdr:colOff>
      <xdr:row>14</xdr:row>
      <xdr:rowOff>142875</xdr:rowOff>
    </xdr:from>
    <xdr:to>
      <xdr:col>26</xdr:col>
      <xdr:colOff>428625</xdr:colOff>
      <xdr:row>25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85C6F4-C66E-AEA8-38EC-679C8F61F6F1}"/>
            </a:ext>
            <a:ext uri="{147F2762-F138-4A5C-976F-8EAC2B608ADB}">
              <a16:predDERef xmlns:a16="http://schemas.microsoft.com/office/drawing/2014/main" pred="{F7B6905D-A7A3-3F2D-4EF7-446DA7A2C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91950" y="2809875"/>
          <a:ext cx="4572000" cy="2038350"/>
        </a:xfrm>
        <a:prstGeom prst="rect">
          <a:avLst/>
        </a:prstGeom>
      </xdr:spPr>
    </xdr:pic>
    <xdr:clientData/>
  </xdr:twoCellAnchor>
  <xdr:twoCellAnchor>
    <xdr:from>
      <xdr:col>34</xdr:col>
      <xdr:colOff>104775</xdr:colOff>
      <xdr:row>1</xdr:row>
      <xdr:rowOff>123825</xdr:rowOff>
    </xdr:from>
    <xdr:to>
      <xdr:col>40</xdr:col>
      <xdr:colOff>600075</xdr:colOff>
      <xdr:row>14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16CC1F1-012C-34B4-6729-03AE91451A78}"/>
            </a:ext>
            <a:ext uri="{147F2762-F138-4A5C-976F-8EAC2B608ADB}">
              <a16:predDERef xmlns:a16="http://schemas.microsoft.com/office/drawing/2014/main" pred="{CB85C6F4-C66E-AEA8-38EC-679C8F61F6F1}"/>
            </a:ext>
          </a:extLst>
        </xdr:cNvPr>
        <xdr:cNvSpPr txBox="1"/>
      </xdr:nvSpPr>
      <xdr:spPr>
        <a:xfrm>
          <a:off x="20916900" y="314325"/>
          <a:ext cx="4152900" cy="2381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Max Instantaneous Torque Created by Blades </a:t>
          </a: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Torque (T)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</a:t>
          </a:r>
          <a:endParaRPr lang="en-US" sz="1100">
            <a:latin typeface="+mn-lt"/>
            <a:ea typeface="+mn-lt"/>
            <a:cs typeface="+mn-lt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latin typeface="+mn-lt"/>
              <a:ea typeface="+mn-lt"/>
              <a:cs typeface="+mn-lt"/>
            </a:rPr>
            <a:t>Torque is related to power and angular velocity: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T=P/</a:t>
          </a:r>
          <a:r>
            <a:rPr lang="el-G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ω​</a:t>
          </a:r>
          <a:endParaRPr lang="el-GR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l-GR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where:</a:t>
          </a: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>
              <a:latin typeface="+mn-lt"/>
              <a:ea typeface="+mn-lt"/>
              <a:cs typeface="+mn-lt"/>
            </a:rPr>
            <a:t>P=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1182.64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l-GR" sz="1100">
              <a:latin typeface="+mn-lt"/>
              <a:ea typeface="+mn-lt"/>
              <a:cs typeface="+mn-lt"/>
            </a:rPr>
            <a:t>ω=(</a:t>
          </a:r>
          <a:r>
            <a:rPr lang="el-GR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1.219</a:t>
          </a:r>
          <a:r>
            <a:rPr lang="el-GR" sz="1100">
              <a:latin typeface="+mn-lt"/>
              <a:ea typeface="+mn-lt"/>
              <a:cs typeface="+mn-lt"/>
            </a:rPr>
            <a:t>π*</a:t>
          </a:r>
          <a:r>
            <a:rPr lang="en-US" sz="1100">
              <a:latin typeface="+mn-lt"/>
              <a:ea typeface="+mn-lt"/>
              <a:cs typeface="+mn-lt"/>
            </a:rPr>
            <a:t>RPM)/(60)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At RPM=</a:t>
          </a:r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826.4868</a:t>
          </a:r>
          <a:endParaRPr lang="en-US" sz="1100">
            <a:solidFill>
              <a:schemeClr val="tx2">
                <a:lumMod val="50000"/>
                <a:lumOff val="50000"/>
              </a:schemeClr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chemeClr val="tx2">
                <a:lumMod val="50000"/>
                <a:lumOff val="50000"/>
              </a:schemeClr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solidFill>
                <a:schemeClr val="tx2">
                  <a:lumMod val="50000"/>
                  <a:lumOff val="50000"/>
                </a:schemeClr>
              </a:solidFill>
              <a:latin typeface="+mn-lt"/>
              <a:ea typeface="+mn-lt"/>
              <a:cs typeface="+mn-lt"/>
            </a:rPr>
            <a:t>T= 31.724Nm</a:t>
          </a:r>
        </a:p>
      </xdr:txBody>
    </xdr:sp>
    <xdr:clientData/>
  </xdr:twoCellAnchor>
  <xdr:twoCellAnchor editAs="oneCell">
    <xdr:from>
      <xdr:col>34</xdr:col>
      <xdr:colOff>123825</xdr:colOff>
      <xdr:row>14</xdr:row>
      <xdr:rowOff>171450</xdr:rowOff>
    </xdr:from>
    <xdr:to>
      <xdr:col>39</xdr:col>
      <xdr:colOff>323850</xdr:colOff>
      <xdr:row>20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0F2930-2C27-0FE0-C853-0450E47B7396}"/>
            </a:ext>
            <a:ext uri="{147F2762-F138-4A5C-976F-8EAC2B608ADB}">
              <a16:predDERef xmlns:a16="http://schemas.microsoft.com/office/drawing/2014/main" pred="{B16CC1F1-012C-34B4-6729-03AE91451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35950" y="2838450"/>
          <a:ext cx="3248025" cy="1038225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</xdr:row>
      <xdr:rowOff>123825</xdr:rowOff>
    </xdr:from>
    <xdr:to>
      <xdr:col>33</xdr:col>
      <xdr:colOff>561975</xdr:colOff>
      <xdr:row>14</xdr:row>
      <xdr:rowOff>19050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6072E61-DD6E-7EDE-741D-9A7832A7504D}"/>
            </a:ext>
            <a:ext uri="{147F2762-F138-4A5C-976F-8EAC2B608ADB}">
              <a16:predDERef xmlns:a16="http://schemas.microsoft.com/office/drawing/2014/main" pred="{5D0F2930-2C27-0FE0-C853-0450E47B7396}"/>
            </a:ext>
          </a:extLst>
        </xdr:cNvPr>
        <xdr:cNvSpPr txBox="1"/>
      </xdr:nvSpPr>
      <xdr:spPr>
        <a:xfrm>
          <a:off x="16544925" y="314325"/>
          <a:ext cx="4219575" cy="2371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Finding the efficiency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𝑢= (1−𝑘𝑚)⋅(1−𝑘𝑒)</a:t>
          </a:r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km = Mechanical losses = 0.003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ke = Electrical losses = 0.015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u= 0.422227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Real Power = u * P = 2747.45</a:t>
          </a: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 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 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19050</xdr:colOff>
      <xdr:row>46</xdr:row>
      <xdr:rowOff>19050</xdr:rowOff>
    </xdr:from>
    <xdr:to>
      <xdr:col>8</xdr:col>
      <xdr:colOff>76200</xdr:colOff>
      <xdr:row>48</xdr:row>
      <xdr:rowOff>57150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7C84A2-77DA-92A1-5A9B-626FAEF16B94}"/>
            </a:ext>
            <a:ext uri="{147F2762-F138-4A5C-976F-8EAC2B608ADB}">
              <a16:predDERef xmlns:a16="http://schemas.microsoft.com/office/drawing/2014/main" pred="{E6072E61-DD6E-7EDE-741D-9A7832A7504D}"/>
            </a:ext>
          </a:extLst>
        </xdr:cNvPr>
        <xdr:cNvSpPr txBox="1"/>
      </xdr:nvSpPr>
      <xdr:spPr>
        <a:xfrm>
          <a:off x="2457450" y="8782050"/>
          <a:ext cx="251460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20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𝑅𝑃𝑀=60×𝑣×(𝑇𝑆𝑅/𝜋D)</a:t>
          </a:r>
        </a:p>
      </xdr:txBody>
    </xdr:sp>
    <xdr:clientData/>
  </xdr:twoCellAnchor>
  <xdr:twoCellAnchor>
    <xdr:from>
      <xdr:col>9</xdr:col>
      <xdr:colOff>590550</xdr:colOff>
      <xdr:row>46</xdr:row>
      <xdr:rowOff>9525</xdr:rowOff>
    </xdr:from>
    <xdr:to>
      <xdr:col>17</xdr:col>
      <xdr:colOff>219075</xdr:colOff>
      <xdr:row>48</xdr:row>
      <xdr:rowOff>76200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62514AC-56F0-6C56-F6B2-D4B21365D0C4}"/>
            </a:ext>
            <a:ext uri="{147F2762-F138-4A5C-976F-8EAC2B608ADB}">
              <a16:predDERef xmlns:a16="http://schemas.microsoft.com/office/drawing/2014/main" pred="{7F7C84A2-77DA-92A1-5A9B-626FAEF16B94}"/>
            </a:ext>
          </a:extLst>
        </xdr:cNvPr>
        <xdr:cNvSpPr txBox="1"/>
      </xdr:nvSpPr>
      <xdr:spPr>
        <a:xfrm>
          <a:off x="6096000" y="8772525"/>
          <a:ext cx="4552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Need RPMs =&gt; 750, at 25mph wind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Need RPMs &lt;1250, at 40mph wind </a:t>
          </a:r>
        </a:p>
      </xdr:txBody>
    </xdr:sp>
    <xdr:clientData/>
  </xdr:twoCellAnchor>
  <xdr:twoCellAnchor>
    <xdr:from>
      <xdr:col>41</xdr:col>
      <xdr:colOff>390525</xdr:colOff>
      <xdr:row>1</xdr:row>
      <xdr:rowOff>142875</xdr:rowOff>
    </xdr:from>
    <xdr:to>
      <xdr:col>47</xdr:col>
      <xdr:colOff>180975</xdr:colOff>
      <xdr:row>13</xdr:row>
      <xdr:rowOff>180975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5C80F07-C4C2-EB6F-499A-26869F45814C}"/>
            </a:ext>
            <a:ext uri="{147F2762-F138-4A5C-976F-8EAC2B608ADB}">
              <a16:predDERef xmlns:a16="http://schemas.microsoft.com/office/drawing/2014/main" pred="{A62514AC-56F0-6C56-F6B2-D4B21365D0C4}"/>
            </a:ext>
          </a:extLst>
        </xdr:cNvPr>
        <xdr:cNvSpPr txBox="1"/>
      </xdr:nvSpPr>
      <xdr:spPr>
        <a:xfrm>
          <a:off x="25469850" y="333375"/>
          <a:ext cx="3448050" cy="232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Max T after Gear Box for break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31.724 / 1.5 =  21.15Nm​</a:t>
          </a:r>
        </a:p>
      </xdr:txBody>
    </xdr:sp>
    <xdr:clientData/>
  </xdr:twoCellAnchor>
  <xdr:twoCellAnchor editAs="oneCell">
    <xdr:from>
      <xdr:col>9</xdr:col>
      <xdr:colOff>571500</xdr:colOff>
      <xdr:row>48</xdr:row>
      <xdr:rowOff>95250</xdr:rowOff>
    </xdr:from>
    <xdr:to>
      <xdr:col>17</xdr:col>
      <xdr:colOff>236426</xdr:colOff>
      <xdr:row>64</xdr:row>
      <xdr:rowOff>124662</xdr:rowOff>
    </xdr:to>
    <xdr:pic>
      <xdr:nvPicPr>
        <xdr:cNvPr id="11" name="Picture 10" descr="A graph with a line going up&#10;&#10;Description automatically generated">
          <a:extLst>
            <a:ext uri="{FF2B5EF4-FFF2-40B4-BE49-F238E27FC236}">
              <a16:creationId xmlns:a16="http://schemas.microsoft.com/office/drawing/2014/main" id="{55654341-52D4-755C-DF1B-849A83AD84C5}"/>
            </a:ext>
            <a:ext uri="{147F2762-F138-4A5C-976F-8EAC2B608ADB}">
              <a16:predDERef xmlns:a16="http://schemas.microsoft.com/office/drawing/2014/main" pred="{B5C80F07-C4C2-EB6F-499A-26869F458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76950" y="9239250"/>
          <a:ext cx="4584589" cy="3072650"/>
        </a:xfrm>
        <a:prstGeom prst="rect">
          <a:avLst/>
        </a:prstGeom>
      </xdr:spPr>
    </xdr:pic>
    <xdr:clientData/>
  </xdr:twoCellAnchor>
  <xdr:twoCellAnchor>
    <xdr:from>
      <xdr:col>9</xdr:col>
      <xdr:colOff>581025</xdr:colOff>
      <xdr:row>64</xdr:row>
      <xdr:rowOff>142875</xdr:rowOff>
    </xdr:from>
    <xdr:to>
      <xdr:col>17</xdr:col>
      <xdr:colOff>238125</xdr:colOff>
      <xdr:row>66</xdr:row>
      <xdr:rowOff>66675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C404CD9-D73B-0D95-EEFF-DB2FED6D46D1}"/>
            </a:ext>
            <a:ext uri="{147F2762-F138-4A5C-976F-8EAC2B608ADB}">
              <a16:predDERef xmlns:a16="http://schemas.microsoft.com/office/drawing/2014/main" pred="{55654341-52D4-755C-DF1B-849A83AD84C5}"/>
            </a:ext>
          </a:extLst>
        </xdr:cNvPr>
        <xdr:cNvSpPr txBox="1"/>
      </xdr:nvSpPr>
      <xdr:spPr>
        <a:xfrm>
          <a:off x="6086475" y="12334875"/>
          <a:ext cx="45815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Need 500W at 25 mph wind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researchgate.net/publication/283028023_Design_and_performance_of_a_straight-bladed_darrieus_wind_turbine" TargetMode="External"/><Relationship Id="rId1" Type="http://schemas.openxmlformats.org/officeDocument/2006/relationships/hyperlink" Target="https://www.researchgate.net/publication/283028023_Design_and_performance_of_a_straight-bladed_darrieus_wind_turb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AI69"/>
  <sheetViews>
    <sheetView tabSelected="1" topLeftCell="P8" workbookViewId="0">
      <selection activeCell="U27" sqref="U27"/>
    </sheetView>
  </sheetViews>
  <sheetFormatPr defaultRowHeight="14.25"/>
  <cols>
    <col min="5" max="5" width="9.28515625" bestFit="1" customWidth="1"/>
    <col min="8" max="8" width="9.28515625" bestFit="1" customWidth="1"/>
    <col min="11" max="15" width="9.28515625" bestFit="1" customWidth="1"/>
    <col min="18" max="18" width="9.28515625" bestFit="1" customWidth="1"/>
    <col min="25" max="25" width="9.28515625" bestFit="1" customWidth="1"/>
  </cols>
  <sheetData>
    <row r="7" spans="3:18">
      <c r="K7" t="s">
        <v>0</v>
      </c>
    </row>
    <row r="9" spans="3:18">
      <c r="C9" s="3"/>
      <c r="D9" s="3"/>
      <c r="E9" s="3"/>
      <c r="F9" s="3"/>
      <c r="G9" s="3"/>
      <c r="H9" s="3"/>
      <c r="I9" s="3"/>
      <c r="J9" s="3"/>
      <c r="K9" s="3" t="s">
        <v>1</v>
      </c>
      <c r="L9" s="3"/>
      <c r="M9" s="3"/>
      <c r="N9" s="3" t="s">
        <v>2</v>
      </c>
      <c r="O9" s="3"/>
      <c r="P9" s="3"/>
      <c r="Q9" s="3" t="s">
        <v>3</v>
      </c>
      <c r="R9" s="3"/>
    </row>
    <row r="10" spans="3:18">
      <c r="C10" s="3" t="s">
        <v>4</v>
      </c>
      <c r="D10" s="3"/>
      <c r="E10" s="3" t="s">
        <v>5</v>
      </c>
      <c r="F10" s="3"/>
      <c r="G10" s="3"/>
      <c r="H10" s="3" t="s">
        <v>6</v>
      </c>
      <c r="I10" s="3"/>
      <c r="J10" s="3"/>
      <c r="K10" s="3" t="s">
        <v>7</v>
      </c>
      <c r="L10" s="3" t="s">
        <v>8</v>
      </c>
      <c r="M10" s="3"/>
      <c r="N10" s="3" t="s">
        <v>7</v>
      </c>
      <c r="O10" s="3" t="s">
        <v>8</v>
      </c>
      <c r="P10" s="3"/>
      <c r="Q10" s="3" t="s">
        <v>7</v>
      </c>
      <c r="R10" s="3" t="s">
        <v>8</v>
      </c>
    </row>
    <row r="11" spans="3:18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3:18">
      <c r="C12" s="3">
        <v>2</v>
      </c>
      <c r="D12" s="3"/>
      <c r="E12" s="3">
        <f>60*11.176*(C12/3.8296)</f>
        <v>350.19845414664718</v>
      </c>
      <c r="F12" s="3"/>
      <c r="G12" s="3"/>
      <c r="H12" s="3">
        <f>60*17.882*(C12/3.8296)</f>
        <v>560.33006058073954</v>
      </c>
      <c r="I12" s="3"/>
      <c r="J12" s="3"/>
      <c r="K12" s="4">
        <f>E12*1.5</f>
        <v>525.29768121997074</v>
      </c>
      <c r="L12" s="3">
        <f>H12*1.5</f>
        <v>840.49509087110937</v>
      </c>
      <c r="M12" s="3"/>
      <c r="N12" s="4">
        <f t="shared" ref="N12:N45" si="0">E12*2</f>
        <v>700.39690829329436</v>
      </c>
      <c r="O12" s="3">
        <f>H12*2</f>
        <v>1120.6601211614791</v>
      </c>
      <c r="P12" s="3"/>
      <c r="Q12" s="3">
        <f t="shared" ref="Q12:Q45" si="1">E12*2.5</f>
        <v>875.49613536661798</v>
      </c>
      <c r="R12" s="4">
        <f>H12*2.5</f>
        <v>1400.8251514518488</v>
      </c>
    </row>
    <row r="13" spans="3:18">
      <c r="C13" s="3">
        <v>2.1</v>
      </c>
      <c r="D13" s="3"/>
      <c r="E13" s="3">
        <f t="shared" ref="E12:E45" si="2">60*11.176*(C13/3.8296)</f>
        <v>367.70837685397953</v>
      </c>
      <c r="F13" s="3"/>
      <c r="G13" s="3"/>
      <c r="H13" s="3">
        <f t="shared" ref="H13:H45" si="3">60*17.882*(C13/3.8296)</f>
        <v>588.34656360977647</v>
      </c>
      <c r="I13" s="3"/>
      <c r="J13" s="3"/>
      <c r="K13" s="4">
        <f t="shared" ref="K13:K45" si="4">E13*1.5</f>
        <v>551.56256528096924</v>
      </c>
      <c r="L13" s="3">
        <f t="shared" ref="L13:L45" si="5">H13*1.5</f>
        <v>882.5198454146647</v>
      </c>
      <c r="M13" s="3"/>
      <c r="N13" s="4">
        <f t="shared" si="0"/>
        <v>735.41675370795906</v>
      </c>
      <c r="O13" s="3">
        <f t="shared" ref="O13:O15" si="6">H13*2</f>
        <v>1176.6931272195529</v>
      </c>
      <c r="P13" s="3"/>
      <c r="Q13" s="3">
        <f t="shared" si="1"/>
        <v>919.27094213494888</v>
      </c>
      <c r="R13" s="4">
        <f t="shared" ref="R13:R15" si="7">H13*2.5</f>
        <v>1470.8664090244411</v>
      </c>
    </row>
    <row r="14" spans="3:18">
      <c r="C14" s="3">
        <v>2.15</v>
      </c>
      <c r="D14" s="3"/>
      <c r="E14" s="3">
        <f t="shared" si="2"/>
        <v>376.46333820764573</v>
      </c>
      <c r="F14" s="3"/>
      <c r="G14" s="3"/>
      <c r="H14" s="3">
        <f t="shared" si="3"/>
        <v>602.35481512429499</v>
      </c>
      <c r="I14" s="3"/>
      <c r="J14" s="3"/>
      <c r="K14" s="4">
        <f t="shared" si="4"/>
        <v>564.69500731146854</v>
      </c>
      <c r="L14" s="3">
        <f t="shared" si="5"/>
        <v>903.53222268644254</v>
      </c>
      <c r="M14" s="3"/>
      <c r="N14" s="5">
        <f t="shared" si="0"/>
        <v>752.92667641529147</v>
      </c>
      <c r="O14" s="5">
        <f t="shared" si="6"/>
        <v>1204.70963024859</v>
      </c>
      <c r="P14" s="3"/>
      <c r="Q14" s="3">
        <f t="shared" si="1"/>
        <v>941.15834551911439</v>
      </c>
      <c r="R14" s="4">
        <f t="shared" si="7"/>
        <v>1505.8870378107374</v>
      </c>
    </row>
    <row r="15" spans="3:18">
      <c r="C15" s="3">
        <v>2.2000000000000002</v>
      </c>
      <c r="D15" s="3"/>
      <c r="E15" s="3">
        <f t="shared" si="2"/>
        <v>385.21829956131194</v>
      </c>
      <c r="F15" s="3"/>
      <c r="G15" s="3"/>
      <c r="H15" s="3">
        <f t="shared" si="3"/>
        <v>616.36306663881351</v>
      </c>
      <c r="I15" s="3"/>
      <c r="J15" s="3"/>
      <c r="K15" s="4">
        <f t="shared" si="4"/>
        <v>577.82744934196785</v>
      </c>
      <c r="L15" s="3">
        <f t="shared" si="5"/>
        <v>924.54459995822026</v>
      </c>
      <c r="M15" s="3"/>
      <c r="N15" s="5">
        <f t="shared" si="0"/>
        <v>770.43659912262387</v>
      </c>
      <c r="O15" s="5">
        <f t="shared" si="6"/>
        <v>1232.726133277627</v>
      </c>
      <c r="P15" s="3"/>
      <c r="Q15" s="3">
        <f t="shared" si="1"/>
        <v>963.0457489032799</v>
      </c>
      <c r="R15" s="4">
        <f t="shared" si="7"/>
        <v>1540.9076665970338</v>
      </c>
    </row>
    <row r="16" spans="3:18">
      <c r="C16" s="3">
        <v>2.25</v>
      </c>
      <c r="D16" s="3"/>
      <c r="E16" s="3">
        <f t="shared" si="2"/>
        <v>393.97326091497803</v>
      </c>
      <c r="F16" s="3"/>
      <c r="G16" s="3"/>
      <c r="H16" s="3">
        <f t="shared" si="3"/>
        <v>630.37131815333191</v>
      </c>
      <c r="I16" s="3"/>
      <c r="J16" s="3"/>
      <c r="K16" s="4">
        <f t="shared" si="4"/>
        <v>590.95989137246704</v>
      </c>
      <c r="L16" s="3">
        <f t="shared" si="5"/>
        <v>945.55697722999787</v>
      </c>
      <c r="M16" s="3"/>
      <c r="N16" s="3">
        <f t="shared" si="0"/>
        <v>787.94652182995605</v>
      </c>
      <c r="O16" s="4">
        <f t="shared" ref="O16:O45" si="8">H16*2</f>
        <v>1260.7426363066638</v>
      </c>
      <c r="P16" s="3"/>
      <c r="Q16" s="3">
        <f t="shared" si="1"/>
        <v>984.93315228744507</v>
      </c>
      <c r="R16" s="4">
        <f t="shared" ref="R16:R45" si="9">H16*2.5</f>
        <v>1575.9282953833299</v>
      </c>
    </row>
    <row r="17" spans="3:35">
      <c r="C17" s="3">
        <v>2.2999999999999998</v>
      </c>
      <c r="D17" s="3"/>
      <c r="E17" s="3">
        <f t="shared" si="2"/>
        <v>402.72822226864423</v>
      </c>
      <c r="F17" s="3"/>
      <c r="G17" s="3"/>
      <c r="H17" s="3">
        <f t="shared" si="3"/>
        <v>644.37956966785043</v>
      </c>
      <c r="I17" s="3"/>
      <c r="J17" s="3"/>
      <c r="K17" s="4">
        <f t="shared" si="4"/>
        <v>604.09233340296635</v>
      </c>
      <c r="L17" s="3">
        <f t="shared" si="5"/>
        <v>966.56935450177571</v>
      </c>
      <c r="M17" s="3"/>
      <c r="N17" s="3">
        <f t="shared" si="0"/>
        <v>805.45644453728846</v>
      </c>
      <c r="O17" s="4">
        <f t="shared" si="8"/>
        <v>1288.7591393357009</v>
      </c>
      <c r="P17" s="3"/>
      <c r="Q17" s="3">
        <f t="shared" si="1"/>
        <v>1006.8205556716106</v>
      </c>
      <c r="R17" s="4">
        <f t="shared" si="9"/>
        <v>1610.948924169626</v>
      </c>
    </row>
    <row r="18" spans="3:35">
      <c r="C18" s="3">
        <v>2.35</v>
      </c>
      <c r="D18" s="3"/>
      <c r="E18" s="3">
        <f t="shared" si="2"/>
        <v>411.48318362231043</v>
      </c>
      <c r="F18" s="3"/>
      <c r="G18" s="3"/>
      <c r="H18" s="3">
        <f t="shared" si="3"/>
        <v>658.38782118236895</v>
      </c>
      <c r="I18" s="3"/>
      <c r="J18" s="3"/>
      <c r="K18" s="4">
        <f t="shared" si="4"/>
        <v>617.22477543346565</v>
      </c>
      <c r="L18" s="3">
        <f t="shared" si="5"/>
        <v>987.58173177355343</v>
      </c>
      <c r="M18" s="3"/>
      <c r="N18" s="3">
        <f t="shared" si="0"/>
        <v>822.96636724462087</v>
      </c>
      <c r="O18" s="4">
        <f t="shared" si="8"/>
        <v>1316.7756423647379</v>
      </c>
      <c r="P18" s="3"/>
      <c r="Q18" s="3">
        <f t="shared" si="1"/>
        <v>1028.707959055776</v>
      </c>
      <c r="R18" s="4">
        <f t="shared" si="9"/>
        <v>1645.9695529559224</v>
      </c>
    </row>
    <row r="19" spans="3:35">
      <c r="C19" s="3">
        <v>2.4</v>
      </c>
      <c r="D19" s="3"/>
      <c r="E19" s="3">
        <f t="shared" si="2"/>
        <v>420.23814497597664</v>
      </c>
      <c r="F19" s="3"/>
      <c r="G19" s="3"/>
      <c r="H19" s="3">
        <f t="shared" si="3"/>
        <v>672.39607269688747</v>
      </c>
      <c r="I19" s="3"/>
      <c r="J19" s="3"/>
      <c r="K19" s="4">
        <f t="shared" si="4"/>
        <v>630.35721746396496</v>
      </c>
      <c r="L19" s="3">
        <f t="shared" si="5"/>
        <v>1008.5941090453312</v>
      </c>
      <c r="M19" s="3"/>
      <c r="N19" s="3">
        <f t="shared" si="0"/>
        <v>840.47628995195328</v>
      </c>
      <c r="O19" s="4">
        <f t="shared" si="8"/>
        <v>1344.7921453937749</v>
      </c>
      <c r="P19" s="3"/>
      <c r="Q19" s="3">
        <f t="shared" si="1"/>
        <v>1050.5953624399417</v>
      </c>
      <c r="R19" s="4">
        <f t="shared" si="9"/>
        <v>1680.9901817422187</v>
      </c>
    </row>
    <row r="20" spans="3:35">
      <c r="C20" s="3">
        <v>2.4500000000000002</v>
      </c>
      <c r="D20" s="3"/>
      <c r="E20" s="3">
        <f t="shared" si="2"/>
        <v>428.99310632964284</v>
      </c>
      <c r="F20" s="3"/>
      <c r="G20" s="3"/>
      <c r="H20" s="3">
        <f t="shared" si="3"/>
        <v>686.40432421140599</v>
      </c>
      <c r="I20" s="3"/>
      <c r="J20" s="3"/>
      <c r="K20" s="4">
        <f t="shared" si="4"/>
        <v>643.48965949446426</v>
      </c>
      <c r="L20" s="3">
        <f t="shared" si="5"/>
        <v>1029.6064863171091</v>
      </c>
      <c r="M20" s="3"/>
      <c r="N20" s="3">
        <f t="shared" si="0"/>
        <v>857.98621265928568</v>
      </c>
      <c r="O20" s="4">
        <f t="shared" si="8"/>
        <v>1372.808648422812</v>
      </c>
      <c r="P20" s="3"/>
      <c r="Q20" s="3">
        <f t="shared" si="1"/>
        <v>1072.482765824107</v>
      </c>
      <c r="R20" s="4">
        <f t="shared" si="9"/>
        <v>1716.0108105285149</v>
      </c>
    </row>
    <row r="21" spans="3:35">
      <c r="C21" s="3">
        <v>2.5</v>
      </c>
      <c r="D21" s="3"/>
      <c r="E21" s="3">
        <f t="shared" si="2"/>
        <v>437.74806768330899</v>
      </c>
      <c r="F21" s="3"/>
      <c r="G21" s="3"/>
      <c r="H21" s="3">
        <f t="shared" si="3"/>
        <v>700.4125757259244</v>
      </c>
      <c r="I21" s="3"/>
      <c r="J21" s="3"/>
      <c r="K21" s="4">
        <f t="shared" si="4"/>
        <v>656.62210152496345</v>
      </c>
      <c r="L21" s="3">
        <f t="shared" si="5"/>
        <v>1050.6188635888866</v>
      </c>
      <c r="M21" s="3"/>
      <c r="N21" s="3">
        <f t="shared" si="0"/>
        <v>875.49613536661798</v>
      </c>
      <c r="O21" s="4">
        <f t="shared" si="8"/>
        <v>1400.8251514518488</v>
      </c>
      <c r="P21" s="3"/>
      <c r="Q21" s="3">
        <f t="shared" si="1"/>
        <v>1094.3701692082725</v>
      </c>
      <c r="R21" s="4">
        <f t="shared" si="9"/>
        <v>1751.031439314811</v>
      </c>
    </row>
    <row r="22" spans="3:35">
      <c r="C22" s="3">
        <v>2.5499999999999998</v>
      </c>
      <c r="D22" s="3"/>
      <c r="E22" s="3">
        <f t="shared" si="2"/>
        <v>446.50302903697514</v>
      </c>
      <c r="F22" s="3"/>
      <c r="G22" s="3"/>
      <c r="H22" s="3">
        <f t="shared" si="3"/>
        <v>714.4208272404428</v>
      </c>
      <c r="I22" s="3"/>
      <c r="J22" s="3"/>
      <c r="K22" s="4">
        <f t="shared" si="4"/>
        <v>669.75454355546276</v>
      </c>
      <c r="L22" s="3">
        <f t="shared" si="5"/>
        <v>1071.6312408606641</v>
      </c>
      <c r="M22" s="3"/>
      <c r="N22" s="3">
        <f t="shared" si="0"/>
        <v>893.00605807395027</v>
      </c>
      <c r="O22" s="4">
        <f t="shared" si="8"/>
        <v>1428.8416544808856</v>
      </c>
      <c r="P22" s="3"/>
      <c r="Q22" s="3">
        <f t="shared" si="1"/>
        <v>1116.2575725924378</v>
      </c>
      <c r="R22" s="4">
        <f t="shared" si="9"/>
        <v>1786.0520681011071</v>
      </c>
    </row>
    <row r="23" spans="3:35">
      <c r="C23" s="3">
        <v>2.6</v>
      </c>
      <c r="D23" s="3"/>
      <c r="E23" s="3">
        <f t="shared" si="2"/>
        <v>455.2579903906414</v>
      </c>
      <c r="F23" s="3"/>
      <c r="G23" s="3"/>
      <c r="H23" s="3">
        <f t="shared" si="3"/>
        <v>728.42907875496144</v>
      </c>
      <c r="I23" s="3"/>
      <c r="J23" s="3"/>
      <c r="K23" s="4">
        <f t="shared" si="4"/>
        <v>682.88698558596207</v>
      </c>
      <c r="L23" s="3">
        <f t="shared" si="5"/>
        <v>1092.643618132442</v>
      </c>
      <c r="M23" s="3"/>
      <c r="N23" s="3">
        <f t="shared" si="0"/>
        <v>910.51598078128279</v>
      </c>
      <c r="O23" s="4">
        <f t="shared" si="8"/>
        <v>1456.8581575099229</v>
      </c>
      <c r="P23" s="3"/>
      <c r="Q23" s="3">
        <f t="shared" si="1"/>
        <v>1138.1449759766035</v>
      </c>
      <c r="R23" s="4">
        <f t="shared" si="9"/>
        <v>1821.0726968874037</v>
      </c>
      <c r="AI23" s="2" t="s">
        <v>9</v>
      </c>
    </row>
    <row r="24" spans="3:35">
      <c r="C24" s="3">
        <v>2.65</v>
      </c>
      <c r="D24" s="3"/>
      <c r="E24" s="3">
        <f t="shared" si="2"/>
        <v>464.01295174430754</v>
      </c>
      <c r="F24" s="3"/>
      <c r="G24" s="3"/>
      <c r="H24" s="3">
        <f t="shared" si="3"/>
        <v>742.43733026947984</v>
      </c>
      <c r="I24" s="3"/>
      <c r="J24" s="3"/>
      <c r="K24" s="4">
        <f t="shared" si="4"/>
        <v>696.01942761646137</v>
      </c>
      <c r="L24" s="3">
        <f t="shared" si="5"/>
        <v>1113.6559954042198</v>
      </c>
      <c r="M24" s="3"/>
      <c r="N24" s="3">
        <f t="shared" si="0"/>
        <v>928.02590348861509</v>
      </c>
      <c r="O24" s="4">
        <f t="shared" si="8"/>
        <v>1484.8746605389597</v>
      </c>
      <c r="P24" s="3"/>
      <c r="Q24" s="3">
        <f t="shared" si="1"/>
        <v>1160.0323793607688</v>
      </c>
      <c r="R24" s="4">
        <f t="shared" si="9"/>
        <v>1856.0933256736996</v>
      </c>
    </row>
    <row r="25" spans="3:35">
      <c r="C25" s="3">
        <v>2.7</v>
      </c>
      <c r="D25" s="3"/>
      <c r="E25" s="3">
        <f t="shared" si="2"/>
        <v>472.76791309797369</v>
      </c>
      <c r="F25" s="3"/>
      <c r="G25" s="3"/>
      <c r="H25" s="3">
        <f t="shared" si="3"/>
        <v>756.44558178399836</v>
      </c>
      <c r="I25" s="3"/>
      <c r="J25" s="3"/>
      <c r="K25" s="4">
        <f t="shared" si="4"/>
        <v>709.15186964696056</v>
      </c>
      <c r="L25" s="3">
        <f t="shared" si="5"/>
        <v>1134.6683726759975</v>
      </c>
      <c r="M25" s="3"/>
      <c r="N25" s="3">
        <f t="shared" si="0"/>
        <v>945.53582619594738</v>
      </c>
      <c r="O25" s="4">
        <f t="shared" si="8"/>
        <v>1512.8911635679967</v>
      </c>
      <c r="P25" s="3"/>
      <c r="Q25" s="3">
        <f t="shared" si="1"/>
        <v>1181.9197827449343</v>
      </c>
      <c r="R25" s="4">
        <f t="shared" si="9"/>
        <v>1891.113954459996</v>
      </c>
    </row>
    <row r="26" spans="3:35">
      <c r="C26" s="3">
        <v>2.75</v>
      </c>
      <c r="D26" s="3"/>
      <c r="E26" s="3">
        <f t="shared" si="2"/>
        <v>481.52287445163989</v>
      </c>
      <c r="F26" s="3"/>
      <c r="G26" s="3"/>
      <c r="H26" s="3">
        <f t="shared" si="3"/>
        <v>770.45383329851688</v>
      </c>
      <c r="I26" s="3"/>
      <c r="J26" s="3"/>
      <c r="K26" s="4">
        <f t="shared" si="4"/>
        <v>722.28431167745987</v>
      </c>
      <c r="L26" s="3">
        <f t="shared" si="5"/>
        <v>1155.6807499477754</v>
      </c>
      <c r="M26" s="3"/>
      <c r="N26" s="3">
        <f t="shared" si="0"/>
        <v>963.04574890327979</v>
      </c>
      <c r="O26" s="4">
        <f t="shared" si="8"/>
        <v>1540.9076665970338</v>
      </c>
      <c r="P26" s="3"/>
      <c r="Q26" s="3">
        <f t="shared" si="1"/>
        <v>1203.8071861290998</v>
      </c>
      <c r="R26" s="4">
        <f t="shared" si="9"/>
        <v>1926.1345832462921</v>
      </c>
    </row>
    <row r="27" spans="3:35" ht="15">
      <c r="C27" s="3">
        <v>2.8</v>
      </c>
      <c r="D27" s="3"/>
      <c r="E27" s="3">
        <f t="shared" si="2"/>
        <v>490.27783580530604</v>
      </c>
      <c r="F27" s="3"/>
      <c r="G27" s="3"/>
      <c r="H27" s="3">
        <f t="shared" si="3"/>
        <v>784.46208481303529</v>
      </c>
      <c r="I27" s="3"/>
      <c r="J27" s="3"/>
      <c r="K27" s="4">
        <f t="shared" si="4"/>
        <v>735.41675370795906</v>
      </c>
      <c r="L27" s="3">
        <f t="shared" si="5"/>
        <v>1176.6931272195529</v>
      </c>
      <c r="M27" s="3"/>
      <c r="N27" s="3">
        <f t="shared" si="0"/>
        <v>980.55567161061208</v>
      </c>
      <c r="O27" s="4">
        <f t="shared" si="8"/>
        <v>1568.9241696260706</v>
      </c>
      <c r="P27" s="3"/>
      <c r="Q27" s="3">
        <f t="shared" si="1"/>
        <v>1225.6945895132651</v>
      </c>
      <c r="R27" s="4">
        <f t="shared" si="9"/>
        <v>1961.1552120325882</v>
      </c>
      <c r="U27" s="2" t="s">
        <v>9</v>
      </c>
    </row>
    <row r="28" spans="3:35">
      <c r="C28" s="3">
        <v>2.85</v>
      </c>
      <c r="D28" s="3"/>
      <c r="E28" s="3">
        <f t="shared" si="2"/>
        <v>499.0327971589723</v>
      </c>
      <c r="F28" s="3"/>
      <c r="G28" s="3"/>
      <c r="H28" s="3">
        <f t="shared" si="3"/>
        <v>798.47033632755392</v>
      </c>
      <c r="I28" s="3"/>
      <c r="J28" s="3"/>
      <c r="K28" s="5">
        <f>E28*1.5</f>
        <v>748.54919573845848</v>
      </c>
      <c r="L28" s="5">
        <f t="shared" si="5"/>
        <v>1197.7055044913309</v>
      </c>
      <c r="M28" s="3"/>
      <c r="N28" s="3">
        <f t="shared" si="0"/>
        <v>998.0655943179446</v>
      </c>
      <c r="O28" s="4">
        <f t="shared" si="8"/>
        <v>1596.9406726551078</v>
      </c>
      <c r="P28" s="3"/>
      <c r="Q28" s="3">
        <f t="shared" si="1"/>
        <v>1247.5819928974308</v>
      </c>
      <c r="R28" s="4">
        <f t="shared" si="9"/>
        <v>1996.1758408188848</v>
      </c>
      <c r="U28" t="s">
        <v>10</v>
      </c>
    </row>
    <row r="29" spans="3:35">
      <c r="C29" s="3">
        <v>2.9</v>
      </c>
      <c r="D29" s="3"/>
      <c r="E29" s="3">
        <f t="shared" si="2"/>
        <v>507.78775851263839</v>
      </c>
      <c r="F29" s="3"/>
      <c r="G29" s="3"/>
      <c r="H29" s="3">
        <f t="shared" si="3"/>
        <v>812.47858784207233</v>
      </c>
      <c r="I29" s="3"/>
      <c r="J29" s="3"/>
      <c r="K29" s="5">
        <f t="shared" si="4"/>
        <v>761.68163776895756</v>
      </c>
      <c r="L29" s="5">
        <f t="shared" si="5"/>
        <v>1218.7178817631084</v>
      </c>
      <c r="M29" s="3"/>
      <c r="N29" s="3">
        <f t="shared" si="0"/>
        <v>1015.5755170252768</v>
      </c>
      <c r="O29" s="4">
        <f t="shared" si="8"/>
        <v>1624.9571756841447</v>
      </c>
      <c r="P29" s="3"/>
      <c r="Q29" s="3">
        <f t="shared" si="1"/>
        <v>1269.4693962815959</v>
      </c>
      <c r="R29" s="4">
        <f t="shared" si="9"/>
        <v>2031.1964696051809</v>
      </c>
    </row>
    <row r="30" spans="3:35">
      <c r="C30" s="6">
        <v>2.95</v>
      </c>
      <c r="D30" s="6"/>
      <c r="E30" s="6">
        <f>60*11.176*(C30/3.8296)</f>
        <v>516.54271986630465</v>
      </c>
      <c r="F30" s="6"/>
      <c r="G30" s="6"/>
      <c r="H30" s="6">
        <f>60*17.882*(C30/3.8296)</f>
        <v>826.48683935659085</v>
      </c>
      <c r="I30" s="6"/>
      <c r="J30" s="6"/>
      <c r="K30" s="6">
        <f>E30*1.5</f>
        <v>774.81407979945698</v>
      </c>
      <c r="L30" s="6">
        <f>H30*1.5</f>
        <v>1239.7302590348863</v>
      </c>
      <c r="M30" s="3"/>
      <c r="N30" s="3">
        <f t="shared" si="0"/>
        <v>1033.0854397326093</v>
      </c>
      <c r="O30" s="4">
        <f t="shared" si="8"/>
        <v>1652.9736787131817</v>
      </c>
      <c r="P30" s="3"/>
      <c r="Q30" s="3">
        <f t="shared" si="1"/>
        <v>1291.3567996657616</v>
      </c>
      <c r="R30" s="4">
        <f t="shared" si="9"/>
        <v>2066.2170983914771</v>
      </c>
    </row>
    <row r="31" spans="3:35">
      <c r="C31" s="3">
        <v>3</v>
      </c>
      <c r="D31" s="3"/>
      <c r="E31" s="3">
        <f t="shared" si="2"/>
        <v>525.29768121997074</v>
      </c>
      <c r="F31" s="3"/>
      <c r="G31" s="3"/>
      <c r="H31" s="3">
        <f t="shared" si="3"/>
        <v>840.49509087110926</v>
      </c>
      <c r="I31" s="3"/>
      <c r="J31" s="3"/>
      <c r="K31" s="3">
        <f t="shared" si="4"/>
        <v>787.94652182995605</v>
      </c>
      <c r="L31" s="4">
        <f t="shared" si="5"/>
        <v>1260.7426363066638</v>
      </c>
      <c r="M31" s="3"/>
      <c r="N31" s="3">
        <f t="shared" si="0"/>
        <v>1050.5953624399415</v>
      </c>
      <c r="O31" s="4">
        <f t="shared" si="8"/>
        <v>1680.9901817422185</v>
      </c>
      <c r="P31" s="3"/>
      <c r="Q31" s="3">
        <f t="shared" si="1"/>
        <v>1313.2442030499269</v>
      </c>
      <c r="R31" s="4">
        <f t="shared" si="9"/>
        <v>2101.2377271777732</v>
      </c>
    </row>
    <row r="32" spans="3:35">
      <c r="C32" s="3">
        <v>3.1</v>
      </c>
      <c r="D32" s="3"/>
      <c r="E32" s="3">
        <f t="shared" si="2"/>
        <v>542.80760392730315</v>
      </c>
      <c r="F32" s="3"/>
      <c r="G32" s="3"/>
      <c r="H32" s="3">
        <f t="shared" si="3"/>
        <v>868.51159390014629</v>
      </c>
      <c r="I32" s="3"/>
      <c r="J32" s="3"/>
      <c r="K32" s="3">
        <f t="shared" si="4"/>
        <v>814.21140589095467</v>
      </c>
      <c r="L32" s="4">
        <f t="shared" si="5"/>
        <v>1302.7673908502195</v>
      </c>
      <c r="M32" s="3"/>
      <c r="N32" s="3">
        <f t="shared" si="0"/>
        <v>1085.6152078546063</v>
      </c>
      <c r="O32" s="4">
        <f t="shared" si="8"/>
        <v>1737.0231878002926</v>
      </c>
      <c r="P32" s="3"/>
      <c r="Q32" s="3">
        <f t="shared" si="1"/>
        <v>1357.0190098182579</v>
      </c>
      <c r="R32" s="4">
        <f t="shared" si="9"/>
        <v>2171.2789847503659</v>
      </c>
    </row>
    <row r="33" spans="3:27">
      <c r="C33" s="3">
        <v>3.15</v>
      </c>
      <c r="D33" s="3"/>
      <c r="E33" s="3">
        <f t="shared" si="2"/>
        <v>551.56256528096924</v>
      </c>
      <c r="F33" s="3"/>
      <c r="G33" s="3"/>
      <c r="H33" s="3">
        <f t="shared" si="3"/>
        <v>882.5198454146647</v>
      </c>
      <c r="I33" s="3"/>
      <c r="J33" s="3"/>
      <c r="K33" s="3">
        <f t="shared" si="4"/>
        <v>827.34384792145386</v>
      </c>
      <c r="L33" s="4">
        <f t="shared" si="5"/>
        <v>1323.779768121997</v>
      </c>
      <c r="M33" s="3"/>
      <c r="N33" s="3">
        <f t="shared" si="0"/>
        <v>1103.1251305619385</v>
      </c>
      <c r="O33" s="4">
        <f t="shared" si="8"/>
        <v>1765.0396908293294</v>
      </c>
      <c r="P33" s="3"/>
      <c r="Q33" s="3">
        <f t="shared" si="1"/>
        <v>1378.9064132024232</v>
      </c>
      <c r="R33" s="4">
        <f t="shared" si="9"/>
        <v>2206.2996135366616</v>
      </c>
    </row>
    <row r="34" spans="3:27">
      <c r="C34" s="3">
        <v>3.2</v>
      </c>
      <c r="D34" s="3"/>
      <c r="E34" s="3">
        <f t="shared" si="2"/>
        <v>560.31752663463556</v>
      </c>
      <c r="F34" s="3"/>
      <c r="G34" s="3"/>
      <c r="H34" s="3">
        <f t="shared" si="3"/>
        <v>896.52809692918333</v>
      </c>
      <c r="I34" s="3"/>
      <c r="J34" s="3"/>
      <c r="K34" s="3">
        <f t="shared" si="4"/>
        <v>840.47628995195328</v>
      </c>
      <c r="L34" s="4">
        <f t="shared" si="5"/>
        <v>1344.7921453937749</v>
      </c>
      <c r="M34" s="3"/>
      <c r="N34" s="3">
        <f t="shared" si="0"/>
        <v>1120.6350532692711</v>
      </c>
      <c r="O34" s="4">
        <f t="shared" si="8"/>
        <v>1793.0561938583667</v>
      </c>
      <c r="P34" s="3"/>
      <c r="Q34" s="3">
        <f t="shared" si="1"/>
        <v>1400.7938165865889</v>
      </c>
      <c r="R34" s="4">
        <f t="shared" si="9"/>
        <v>2241.3202423229582</v>
      </c>
    </row>
    <row r="35" spans="3:27">
      <c r="C35" s="3">
        <v>3.25</v>
      </c>
      <c r="D35" s="3"/>
      <c r="E35" s="3">
        <f t="shared" si="2"/>
        <v>569.07248798830165</v>
      </c>
      <c r="F35" s="3"/>
      <c r="G35" s="3"/>
      <c r="H35" s="3">
        <f t="shared" si="3"/>
        <v>910.53634844370174</v>
      </c>
      <c r="I35" s="3"/>
      <c r="J35" s="3"/>
      <c r="K35" s="3">
        <f t="shared" si="4"/>
        <v>853.60873198245247</v>
      </c>
      <c r="L35" s="4">
        <f t="shared" si="5"/>
        <v>1365.8045226655527</v>
      </c>
      <c r="M35" s="3"/>
      <c r="N35" s="3">
        <f t="shared" si="0"/>
        <v>1138.1449759766033</v>
      </c>
      <c r="O35" s="4">
        <f t="shared" si="8"/>
        <v>1821.0726968874035</v>
      </c>
      <c r="P35" s="3"/>
      <c r="Q35" s="3">
        <f t="shared" si="1"/>
        <v>1422.6812199707542</v>
      </c>
      <c r="R35" s="4">
        <f t="shared" si="9"/>
        <v>2276.3408711092543</v>
      </c>
    </row>
    <row r="36" spans="3:27">
      <c r="C36" s="3">
        <v>3.3</v>
      </c>
      <c r="D36" s="3"/>
      <c r="E36" s="3">
        <f t="shared" si="2"/>
        <v>577.82744934196785</v>
      </c>
      <c r="F36" s="3"/>
      <c r="G36" s="3"/>
      <c r="H36" s="3">
        <f t="shared" si="3"/>
        <v>924.54459995822026</v>
      </c>
      <c r="I36" s="3"/>
      <c r="J36" s="3"/>
      <c r="K36" s="3">
        <f t="shared" si="4"/>
        <v>866.74117401295177</v>
      </c>
      <c r="L36" s="4">
        <f t="shared" si="5"/>
        <v>1386.8168999373304</v>
      </c>
      <c r="M36" s="3"/>
      <c r="N36" s="3">
        <f t="shared" si="0"/>
        <v>1155.6548986839357</v>
      </c>
      <c r="O36" s="4">
        <f t="shared" si="8"/>
        <v>1849.0891999164405</v>
      </c>
      <c r="P36" s="3"/>
      <c r="Q36" s="3">
        <f t="shared" si="1"/>
        <v>1444.5686233549195</v>
      </c>
      <c r="R36" s="4">
        <f t="shared" si="9"/>
        <v>2311.3614998955509</v>
      </c>
    </row>
    <row r="37" spans="3:27">
      <c r="C37" s="3">
        <v>3.35</v>
      </c>
      <c r="D37" s="3"/>
      <c r="E37" s="3">
        <f t="shared" si="2"/>
        <v>586.58241069563405</v>
      </c>
      <c r="F37" s="3"/>
      <c r="G37" s="3"/>
      <c r="H37" s="3">
        <f t="shared" si="3"/>
        <v>938.55285147273878</v>
      </c>
      <c r="I37" s="3"/>
      <c r="J37" s="3"/>
      <c r="K37" s="3">
        <f t="shared" si="4"/>
        <v>879.87361604345108</v>
      </c>
      <c r="L37" s="4">
        <f t="shared" si="5"/>
        <v>1407.8292772091081</v>
      </c>
      <c r="M37" s="3"/>
      <c r="N37" s="3">
        <f t="shared" si="0"/>
        <v>1173.1648213912681</v>
      </c>
      <c r="O37" s="4">
        <f t="shared" si="8"/>
        <v>1877.1057029454776</v>
      </c>
      <c r="P37" s="3"/>
      <c r="Q37" s="3">
        <f t="shared" si="1"/>
        <v>1466.4560267390852</v>
      </c>
      <c r="R37" s="4">
        <f t="shared" si="9"/>
        <v>2346.382128681847</v>
      </c>
    </row>
    <row r="38" spans="3:27">
      <c r="C38" s="3">
        <v>3.4</v>
      </c>
      <c r="D38" s="3"/>
      <c r="E38" s="3">
        <f t="shared" si="2"/>
        <v>595.33737204930014</v>
      </c>
      <c r="F38" s="3"/>
      <c r="G38" s="3"/>
      <c r="H38" s="3">
        <f t="shared" si="3"/>
        <v>952.56110298725707</v>
      </c>
      <c r="I38" s="3"/>
      <c r="J38" s="3"/>
      <c r="K38" s="3">
        <f t="shared" si="4"/>
        <v>893.00605807395027</v>
      </c>
      <c r="L38" s="4">
        <f t="shared" si="5"/>
        <v>1428.8416544808856</v>
      </c>
      <c r="M38" s="3"/>
      <c r="N38" s="3">
        <f t="shared" si="0"/>
        <v>1190.6747440986003</v>
      </c>
      <c r="O38" s="4">
        <f t="shared" si="8"/>
        <v>1905.1222059745141</v>
      </c>
      <c r="P38" s="3"/>
      <c r="Q38" s="3">
        <f t="shared" si="1"/>
        <v>1488.3434301232503</v>
      </c>
      <c r="R38" s="4">
        <f t="shared" si="9"/>
        <v>2381.4027574681427</v>
      </c>
    </row>
    <row r="39" spans="3:27">
      <c r="C39" s="3">
        <v>3.45</v>
      </c>
      <c r="D39" s="3"/>
      <c r="E39" s="3">
        <f t="shared" si="2"/>
        <v>604.09233340296646</v>
      </c>
      <c r="F39" s="3"/>
      <c r="G39" s="3"/>
      <c r="H39" s="3">
        <f t="shared" si="3"/>
        <v>966.56935450177571</v>
      </c>
      <c r="I39" s="3"/>
      <c r="J39" s="3"/>
      <c r="K39" s="3">
        <f t="shared" si="4"/>
        <v>906.13850010444969</v>
      </c>
      <c r="L39" s="4">
        <f t="shared" si="5"/>
        <v>1449.8540317526636</v>
      </c>
      <c r="M39" s="3"/>
      <c r="N39" s="3">
        <f t="shared" si="0"/>
        <v>1208.1846668059329</v>
      </c>
      <c r="O39" s="4">
        <f t="shared" si="8"/>
        <v>1933.1387090035514</v>
      </c>
      <c r="P39" s="3"/>
      <c r="Q39" s="3">
        <f t="shared" si="1"/>
        <v>1510.2308335074163</v>
      </c>
      <c r="R39" s="4">
        <f t="shared" si="9"/>
        <v>2416.4233862544393</v>
      </c>
    </row>
    <row r="40" spans="3:27">
      <c r="C40" s="3">
        <v>3.5</v>
      </c>
      <c r="D40" s="3"/>
      <c r="E40" s="3">
        <f t="shared" si="2"/>
        <v>612.84729475663255</v>
      </c>
      <c r="F40" s="3"/>
      <c r="G40" s="3"/>
      <c r="H40" s="3">
        <f t="shared" si="3"/>
        <v>980.57760601629411</v>
      </c>
      <c r="I40" s="3"/>
      <c r="J40" s="3"/>
      <c r="K40" s="3">
        <f t="shared" si="4"/>
        <v>919.27094213494888</v>
      </c>
      <c r="L40" s="4">
        <f t="shared" si="5"/>
        <v>1470.8664090244411</v>
      </c>
      <c r="M40" s="3"/>
      <c r="N40" s="3">
        <f t="shared" si="0"/>
        <v>1225.6945895132651</v>
      </c>
      <c r="O40" s="4">
        <f t="shared" si="8"/>
        <v>1961.1552120325882</v>
      </c>
      <c r="P40" s="3"/>
      <c r="Q40" s="3">
        <f t="shared" si="1"/>
        <v>1532.1182368915813</v>
      </c>
      <c r="R40" s="4">
        <f t="shared" si="9"/>
        <v>2451.4440150407354</v>
      </c>
    </row>
    <row r="41" spans="3:27">
      <c r="C41" s="3">
        <v>3.55</v>
      </c>
      <c r="D41" s="3"/>
      <c r="E41" s="3">
        <f t="shared" si="2"/>
        <v>621.60225611029875</v>
      </c>
      <c r="F41" s="3"/>
      <c r="G41" s="3"/>
      <c r="H41" s="3">
        <f t="shared" si="3"/>
        <v>994.58585753081263</v>
      </c>
      <c r="I41" s="3"/>
      <c r="J41" s="3"/>
      <c r="K41" s="3">
        <f t="shared" si="4"/>
        <v>932.40338416544819</v>
      </c>
      <c r="L41" s="4">
        <f t="shared" si="5"/>
        <v>1491.878786296219</v>
      </c>
      <c r="M41" s="3"/>
      <c r="N41" s="3">
        <f t="shared" si="0"/>
        <v>1243.2045122205975</v>
      </c>
      <c r="O41" s="4">
        <f t="shared" si="8"/>
        <v>1989.1717150616253</v>
      </c>
      <c r="P41" s="3"/>
      <c r="Q41" s="3">
        <f t="shared" si="1"/>
        <v>1554.0056402757468</v>
      </c>
      <c r="R41" s="4">
        <f t="shared" si="9"/>
        <v>2486.4646438270315</v>
      </c>
    </row>
    <row r="42" spans="3:27">
      <c r="C42" s="3">
        <v>3.6</v>
      </c>
      <c r="D42" s="3"/>
      <c r="E42" s="3">
        <f t="shared" si="2"/>
        <v>630.35721746396496</v>
      </c>
      <c r="F42" s="3"/>
      <c r="G42" s="3"/>
      <c r="H42" s="3">
        <f t="shared" si="3"/>
        <v>1008.5941090453312</v>
      </c>
      <c r="I42" s="3"/>
      <c r="J42" s="3"/>
      <c r="K42" s="3">
        <f t="shared" si="4"/>
        <v>945.53582619594749</v>
      </c>
      <c r="L42" s="4">
        <f t="shared" si="5"/>
        <v>1512.8911635679967</v>
      </c>
      <c r="M42" s="3"/>
      <c r="N42" s="3">
        <f t="shared" si="0"/>
        <v>1260.7144349279299</v>
      </c>
      <c r="O42" s="4">
        <f t="shared" si="8"/>
        <v>2017.1882180906623</v>
      </c>
      <c r="P42" s="3"/>
      <c r="Q42" s="3">
        <f t="shared" si="1"/>
        <v>1575.8930436599123</v>
      </c>
      <c r="R42" s="4">
        <f t="shared" si="9"/>
        <v>2521.4852726133277</v>
      </c>
    </row>
    <row r="43" spans="3:27">
      <c r="C43" s="3">
        <v>3.65</v>
      </c>
      <c r="D43" s="3"/>
      <c r="E43" s="3">
        <f t="shared" si="2"/>
        <v>639.11217881763116</v>
      </c>
      <c r="F43" s="3"/>
      <c r="G43" s="3"/>
      <c r="H43" s="3">
        <f t="shared" si="3"/>
        <v>1022.6023605598497</v>
      </c>
      <c r="I43" s="3"/>
      <c r="J43" s="3"/>
      <c r="K43" s="3">
        <f t="shared" si="4"/>
        <v>958.6682682264468</v>
      </c>
      <c r="L43" s="4">
        <f t="shared" si="5"/>
        <v>1533.9035408397745</v>
      </c>
      <c r="M43" s="3"/>
      <c r="N43" s="3">
        <f t="shared" si="0"/>
        <v>1278.2243576352623</v>
      </c>
      <c r="O43" s="4">
        <f t="shared" si="8"/>
        <v>2045.2047211196993</v>
      </c>
      <c r="P43" s="3"/>
      <c r="Q43" s="3">
        <f t="shared" si="1"/>
        <v>1597.7804470440778</v>
      </c>
      <c r="R43" s="4">
        <f t="shared" si="9"/>
        <v>2556.5059013996242</v>
      </c>
    </row>
    <row r="44" spans="3:27">
      <c r="C44" s="3">
        <v>3.7</v>
      </c>
      <c r="D44" s="3"/>
      <c r="E44" s="3">
        <f t="shared" si="2"/>
        <v>647.86714017129736</v>
      </c>
      <c r="F44" s="3"/>
      <c r="G44" s="3"/>
      <c r="H44" s="3">
        <f t="shared" si="3"/>
        <v>1036.6106120743682</v>
      </c>
      <c r="I44" s="3"/>
      <c r="J44" s="3"/>
      <c r="K44" s="3">
        <f t="shared" si="4"/>
        <v>971.8007102569461</v>
      </c>
      <c r="L44" s="4">
        <f t="shared" si="5"/>
        <v>1554.9159181115524</v>
      </c>
      <c r="M44" s="3"/>
      <c r="N44" s="3">
        <f t="shared" si="0"/>
        <v>1295.7342803425947</v>
      </c>
      <c r="O44" s="4">
        <f t="shared" si="8"/>
        <v>2073.2212241487364</v>
      </c>
      <c r="P44" s="3"/>
      <c r="Q44" s="3">
        <f t="shared" si="1"/>
        <v>1619.6678504282434</v>
      </c>
      <c r="R44" s="4">
        <f t="shared" si="9"/>
        <v>2591.5265301859204</v>
      </c>
    </row>
    <row r="45" spans="3:27">
      <c r="C45" s="3">
        <v>3.75</v>
      </c>
      <c r="D45" s="3"/>
      <c r="E45" s="3">
        <f t="shared" si="2"/>
        <v>656.62210152496345</v>
      </c>
      <c r="F45" s="3"/>
      <c r="G45" s="3"/>
      <c r="H45" s="3">
        <f t="shared" si="3"/>
        <v>1050.6188635888866</v>
      </c>
      <c r="I45" s="3"/>
      <c r="J45" s="3"/>
      <c r="K45" s="3">
        <f t="shared" si="4"/>
        <v>984.93315228744518</v>
      </c>
      <c r="L45" s="4">
        <f t="shared" si="5"/>
        <v>1575.9282953833299</v>
      </c>
      <c r="M45" s="3"/>
      <c r="N45" s="3">
        <f t="shared" si="0"/>
        <v>1313.2442030499269</v>
      </c>
      <c r="O45" s="4">
        <f t="shared" si="8"/>
        <v>2101.2377271777732</v>
      </c>
      <c r="P45" s="3"/>
      <c r="Q45" s="3">
        <f t="shared" si="1"/>
        <v>1641.5552538124086</v>
      </c>
      <c r="R45" s="4">
        <f t="shared" si="9"/>
        <v>2626.5471589722165</v>
      </c>
    </row>
    <row r="47" spans="3:27">
      <c r="W47">
        <v>6507.28</v>
      </c>
      <c r="Y47">
        <v>0.42222700000000002</v>
      </c>
      <c r="AA47">
        <v>2747.36</v>
      </c>
    </row>
    <row r="49" spans="5:23">
      <c r="W49">
        <v>1919.65</v>
      </c>
    </row>
    <row r="50" spans="5:23">
      <c r="E50" t="s">
        <v>11</v>
      </c>
    </row>
    <row r="56" spans="5:23">
      <c r="O56" s="1"/>
      <c r="S56" s="1"/>
    </row>
    <row r="57" spans="5:23">
      <c r="O57" s="1"/>
    </row>
    <row r="67" spans="11:19" ht="17.25">
      <c r="K67" s="7" t="s">
        <v>12</v>
      </c>
    </row>
    <row r="68" spans="11:19">
      <c r="O68" s="1"/>
      <c r="S68" s="1"/>
    </row>
    <row r="69" spans="11:19">
      <c r="O69" s="1"/>
    </row>
  </sheetData>
  <hyperlinks>
    <hyperlink ref="U27" r:id="rId1" xr:uid="{19E8A76E-49E8-4D53-8B0C-817FF88880E0}"/>
    <hyperlink ref="AI23" r:id="rId2" xr:uid="{6EFA801D-13EC-4FD3-B33E-21FF759EA8F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Lear, John</cp:lastModifiedBy>
  <cp:revision/>
  <dcterms:created xsi:type="dcterms:W3CDTF">2024-12-06T23:03:44Z</dcterms:created>
  <dcterms:modified xsi:type="dcterms:W3CDTF">2025-04-23T02:08:52Z</dcterms:modified>
  <cp:category/>
  <cp:contentStatus/>
</cp:coreProperties>
</file>