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ohn\Documents\Janek\Uczelnia\Semestr3\Programy\FIZ31\Spraw1\"/>
    </mc:Choice>
  </mc:AlternateContent>
  <xr:revisionPtr revIDLastSave="0" documentId="13_ncr:1_{11846D28-F6D2-4E00-BCB6-23C0F1EAEC56}" xr6:coauthVersionLast="41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6" i="1" l="1" a="1"/>
  <c r="G37" i="1" s="1"/>
  <c r="F36" i="1" l="1"/>
  <c r="F37" i="1"/>
  <c r="G36" i="1"/>
  <c r="C36" i="1" a="1"/>
  <c r="D36" i="1" s="1"/>
  <c r="C36" i="1"/>
  <c r="D37" i="1"/>
  <c r="C22" i="1"/>
  <c r="C23" i="1" a="1"/>
  <c r="C23" i="1"/>
  <c r="C24" i="1" a="1"/>
  <c r="C24" i="1"/>
  <c r="C25" i="1" a="1"/>
  <c r="C25" i="1"/>
  <c r="C26" i="1" a="1"/>
  <c r="C26" i="1"/>
  <c r="G22" i="1" a="1"/>
  <c r="G22" i="1"/>
  <c r="H22" i="1" a="1"/>
  <c r="H22" i="1"/>
  <c r="F22" i="1" a="1"/>
  <c r="F22" i="1" s="1"/>
  <c r="D22" i="1" a="1"/>
  <c r="D22" i="1"/>
  <c r="E22" i="1" a="1"/>
  <c r="E22" i="1"/>
  <c r="G18" i="1"/>
  <c r="G17" i="1"/>
  <c r="I17" i="1" s="1"/>
  <c r="G16" i="1"/>
  <c r="G15" i="1"/>
  <c r="G14" i="1"/>
  <c r="I14" i="1" s="1"/>
  <c r="G13" i="1"/>
  <c r="I16" i="1"/>
  <c r="I18" i="1"/>
  <c r="H15" i="1"/>
  <c r="H13" i="1"/>
  <c r="H14" i="1"/>
  <c r="H16" i="1"/>
  <c r="H17" i="1"/>
  <c r="H18" i="1"/>
  <c r="I13" i="1"/>
  <c r="I15" i="1"/>
  <c r="I36" i="1" a="1"/>
  <c r="I36" i="1"/>
  <c r="C37" i="1" l="1"/>
  <c r="J13" i="1"/>
  <c r="K15" i="1" l="1"/>
  <c r="K14" i="1"/>
  <c r="K16" i="1"/>
  <c r="K17" i="1"/>
  <c r="K18" i="1"/>
  <c r="J36" i="1" l="1"/>
  <c r="K13" i="1"/>
  <c r="K19" i="1" s="1"/>
  <c r="H19" i="1"/>
</calcChain>
</file>

<file path=xl/sharedStrings.xml><?xml version="1.0" encoding="utf-8"?>
<sst xmlns="http://schemas.openxmlformats.org/spreadsheetml/2006/main" count="13" uniqueCount="13">
  <si>
    <t>U(V)</t>
  </si>
  <si>
    <t>R_w[Ω]</t>
  </si>
  <si>
    <t>Ten arkusz zostal stworzony uzywajac angielskiej notacji przez co do notacji zmiennoprzecinkowej sluza kropki "." a nie przecinki ","</t>
  </si>
  <si>
    <r>
      <t>R[</t>
    </r>
    <r>
      <rPr>
        <sz val="11"/>
        <color rgb="FF3F3F76"/>
        <rFont val="Calibri"/>
        <family val="2"/>
        <charset val="238"/>
      </rPr>
      <t>Ω]</t>
    </r>
  </si>
  <si>
    <t>u(I)[mA]</t>
  </si>
  <si>
    <t>u(U)[V]</t>
  </si>
  <si>
    <r>
      <t>u_c(R)[</t>
    </r>
    <r>
      <rPr>
        <sz val="11"/>
        <color rgb="FF3F3F76"/>
        <rFont val="Calibri"/>
        <family val="2"/>
        <charset val="238"/>
      </rPr>
      <t>Ω</t>
    </r>
    <r>
      <rPr>
        <sz val="11"/>
        <color rgb="FF3F3F76"/>
        <rFont val="Calibri"/>
        <family val="2"/>
        <scheme val="minor"/>
      </rPr>
      <t>]</t>
    </r>
  </si>
  <si>
    <t>u_c(R_w)[Ω]</t>
  </si>
  <si>
    <r>
      <t>R_srednia[</t>
    </r>
    <r>
      <rPr>
        <sz val="11"/>
        <color rgb="FF3F3F76"/>
        <rFont val="Calibri"/>
        <family val="2"/>
        <charset val="238"/>
      </rPr>
      <t>Ω]</t>
    </r>
  </si>
  <si>
    <r>
      <t>u(R_srednia)[</t>
    </r>
    <r>
      <rPr>
        <sz val="11"/>
        <color rgb="FF3F3F76"/>
        <rFont val="Calibri"/>
        <family val="2"/>
        <charset val="238"/>
      </rPr>
      <t>Ω]</t>
    </r>
  </si>
  <si>
    <t>srednia:</t>
  </si>
  <si>
    <t>u(I)[A]</t>
  </si>
  <si>
    <t>I[A]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</si>
</sst>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ABB2BF"/>
      <name val="Consolas"/>
      <family val="3"/>
      <charset val="238"/>
    </font>
    <font>
      <sz val="11"/>
      <color rgb="FFD19A66"/>
      <name val="Consolas"/>
      <family val="3"/>
      <charset val="238"/>
    </font>
    <font>
      <sz val="11"/>
      <color rgb="FFE5C07B"/>
      <name val="Consolas"/>
      <family val="3"/>
      <charset val="238"/>
    </font>
    <font>
      <sz val="11"/>
      <color rgb="FF3F3F76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2" borderId="1" xfId="1"/>
    <xf numFmtId="0" fontId="1" fillId="2" borderId="2" xfId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>
                <a:solidFill>
                  <a:schemeClr val="tx1"/>
                </a:solidFill>
              </a:rPr>
              <a:t>Wykres</a:t>
            </a:r>
            <a:r>
              <a:rPr lang="pl-PL" baseline="0">
                <a:solidFill>
                  <a:schemeClr val="tx1"/>
                </a:solidFill>
              </a:rPr>
              <a:t> U(I), dla wykonanych pomiarów</a:t>
            </a:r>
            <a:endParaRPr lang="pl-PL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37719810486252126"/>
          <c:y val="1.97777211218708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U(I)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 w="1270">
                      <a:solidFill>
                        <a:schemeClr val="tx1"/>
                      </a:solidFill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2490573725998601"/>
                  <c:y val="-5.0614658323883087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>
                        <a:solidFill>
                          <a:schemeClr val="tx1"/>
                        </a:solidFill>
                      </a:rPr>
                      <a:t>y = </a:t>
                    </a:r>
                    <a:r>
                      <a:rPr lang="pl-PL" sz="1400" baseline="0">
                        <a:solidFill>
                          <a:schemeClr val="tx1"/>
                        </a:solidFill>
                      </a:rPr>
                      <a:t>175.74</a:t>
                    </a:r>
                    <a:r>
                      <a:rPr lang="en-US" sz="1400" baseline="0">
                        <a:solidFill>
                          <a:schemeClr val="tx1"/>
                        </a:solidFill>
                      </a:rPr>
                      <a:t>x </a:t>
                    </a:r>
                    <a:r>
                      <a:rPr lang="pl-PL" sz="1400" baseline="0">
                        <a:solidFill>
                          <a:schemeClr val="tx1"/>
                        </a:solidFill>
                      </a:rPr>
                      <a:t>- 0.0266</a:t>
                    </a:r>
                  </a:p>
                  <a:p>
                    <a:pPr>
                      <a:defRPr/>
                    </a:pPr>
                    <a:r>
                      <a:rPr lang="pl-PL" sz="1400" baseline="0">
                        <a:solidFill>
                          <a:schemeClr val="tx1"/>
                        </a:solidFill>
                      </a:rPr>
                      <a:t>Niepewnosc wsp.:</a:t>
                    </a:r>
                  </a:p>
                  <a:p>
                    <a:pPr>
                      <a:defRPr/>
                    </a:pPr>
                    <a:r>
                      <a:rPr lang="pl-PL" sz="1400" baseline="0">
                        <a:solidFill>
                          <a:schemeClr val="tx1"/>
                        </a:solidFill>
                      </a:rPr>
                      <a:t>A=1.13</a:t>
                    </a:r>
                  </a:p>
                  <a:p>
                    <a:pPr>
                      <a:defRPr/>
                    </a:pPr>
                    <a:r>
                      <a:rPr lang="pl-PL" sz="1400" baseline="0">
                        <a:solidFill>
                          <a:schemeClr val="tx1"/>
                        </a:solidFill>
                      </a:rPr>
                      <a:t>B=0.05</a:t>
                    </a:r>
                    <a:endParaRPr lang="en-US" sz="1400">
                      <a:solidFill>
                        <a:schemeClr val="tx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solidFill>
                    <a:schemeClr val="tx1">
                      <a:lumMod val="95000"/>
                      <a:lumOff val="5000"/>
                      <a:alpha val="94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Arkusz1!$S$20:$S$25</c:f>
                <c:numCache>
                  <c:formatCode>General</c:formatCode>
                  <c:ptCount val="6"/>
                  <c:pt idx="0">
                    <c:v>0.02</c:v>
                  </c:pt>
                  <c:pt idx="1">
                    <c:v>0.02</c:v>
                  </c:pt>
                  <c:pt idx="2">
                    <c:v>0.02</c:v>
                  </c:pt>
                  <c:pt idx="3">
                    <c:v>0.03</c:v>
                  </c:pt>
                  <c:pt idx="4">
                    <c:v>0.03</c:v>
                  </c:pt>
                  <c:pt idx="5">
                    <c:v>0.04</c:v>
                  </c:pt>
                </c:numCache>
              </c:numRef>
            </c:plus>
            <c:minus>
              <c:numRef>
                <c:f>Arkusz1!$S$20:$S$25</c:f>
                <c:numCache>
                  <c:formatCode>General</c:formatCode>
                  <c:ptCount val="6"/>
                  <c:pt idx="0">
                    <c:v>0.02</c:v>
                  </c:pt>
                  <c:pt idx="1">
                    <c:v>0.02</c:v>
                  </c:pt>
                  <c:pt idx="2">
                    <c:v>0.02</c:v>
                  </c:pt>
                  <c:pt idx="3">
                    <c:v>0.03</c:v>
                  </c:pt>
                  <c:pt idx="4">
                    <c:v>0.03</c:v>
                  </c:pt>
                  <c:pt idx="5">
                    <c:v>0.04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Arkusz1!$B$13:$B$18</c:f>
                <c:numCache>
                  <c:formatCode>General</c:formatCode>
                  <c:ptCount val="6"/>
                  <c:pt idx="0">
                    <c:v>1.9000000000000001E-4</c:v>
                  </c:pt>
                  <c:pt idx="1">
                    <c:v>2.5000000000000001E-4</c:v>
                  </c:pt>
                  <c:pt idx="2">
                    <c:v>3.1E-4</c:v>
                  </c:pt>
                  <c:pt idx="3">
                    <c:v>3.6999999999999999E-4</c:v>
                  </c:pt>
                  <c:pt idx="4">
                    <c:v>4.2999999999999999E-4</c:v>
                  </c:pt>
                  <c:pt idx="5">
                    <c:v>5.5000000000000003E-4</c:v>
                  </c:pt>
                </c:numCache>
              </c:numRef>
            </c:plus>
            <c:minus>
              <c:numRef>
                <c:f>Arkusz1!$B$13:$B$18</c:f>
                <c:numCache>
                  <c:formatCode>General</c:formatCode>
                  <c:ptCount val="6"/>
                  <c:pt idx="0">
                    <c:v>1.9000000000000001E-4</c:v>
                  </c:pt>
                  <c:pt idx="1">
                    <c:v>2.5000000000000001E-4</c:v>
                  </c:pt>
                  <c:pt idx="2">
                    <c:v>3.1E-4</c:v>
                  </c:pt>
                  <c:pt idx="3">
                    <c:v>3.6999999999999999E-4</c:v>
                  </c:pt>
                  <c:pt idx="4">
                    <c:v>4.2999999999999999E-4</c:v>
                  </c:pt>
                  <c:pt idx="5">
                    <c:v>5.5000000000000003E-4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Arkusz1!$F$13:$F$18</c:f>
              <c:numCache>
                <c:formatCode>General</c:formatCode>
                <c:ptCount val="6"/>
                <c:pt idx="0">
                  <c:v>1.8700000000000001E-2</c:v>
                </c:pt>
                <c:pt idx="1">
                  <c:v>2.7799999999999998E-2</c:v>
                </c:pt>
                <c:pt idx="2">
                  <c:v>3.61E-2</c:v>
                </c:pt>
                <c:pt idx="3">
                  <c:v>4.4900000000000002E-2</c:v>
                </c:pt>
                <c:pt idx="4">
                  <c:v>5.4199999999999998E-2</c:v>
                </c:pt>
                <c:pt idx="5">
                  <c:v>7.0999999999999994E-2</c:v>
                </c:pt>
              </c:numCache>
            </c:numRef>
          </c:xVal>
          <c:yVal>
            <c:numRef>
              <c:f>Arkusz1!$D$13:$D$18</c:f>
              <c:numCache>
                <c:formatCode>General</c:formatCode>
                <c:ptCount val="6"/>
                <c:pt idx="0">
                  <c:v>3.29</c:v>
                </c:pt>
                <c:pt idx="1">
                  <c:v>4.78</c:v>
                </c:pt>
                <c:pt idx="2">
                  <c:v>6.35</c:v>
                </c:pt>
                <c:pt idx="3">
                  <c:v>7.89</c:v>
                </c:pt>
                <c:pt idx="4">
                  <c:v>9.5</c:v>
                </c:pt>
                <c:pt idx="5">
                  <c:v>12.44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B7-4CD3-83F6-2F46E4562AA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686192768"/>
        <c:axId val="686193424"/>
      </c:scatterChart>
      <c:valAx>
        <c:axId val="68619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>
                    <a:solidFill>
                      <a:schemeClr val="tx1"/>
                    </a:solidFill>
                  </a:rPr>
                  <a:t>I[A]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solidFill>
                    <a:schemeClr val="tx1">
                      <a:lumMod val="95000"/>
                      <a:lumOff val="5000"/>
                    </a:schemeClr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193424"/>
        <c:crosses val="autoZero"/>
        <c:crossBetween val="midCat"/>
      </c:valAx>
      <c:valAx>
        <c:axId val="68619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>
                    <a:solidFill>
                      <a:schemeClr val="tx1"/>
                    </a:solidFill>
                  </a:rPr>
                  <a:t>U[V]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6350">
                  <a:solidFill>
                    <a:schemeClr val="tx1"/>
                  </a:solidFill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192768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205362</xdr:colOff>
      <xdr:row>40</xdr:row>
      <xdr:rowOff>58072</xdr:rowOff>
    </xdr:from>
    <xdr:to>
      <xdr:col>10</xdr:col>
      <xdr:colOff>1603514</xdr:colOff>
      <xdr:row>70</xdr:row>
      <xdr:rowOff>159027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271410A1-75CC-4AE7-9818-D02ED5331D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T37"/>
  <sheetViews>
    <sheetView tabSelected="1" topLeftCell="G40" zoomScale="400" zoomScaleNormal="400" workbookViewId="0">
      <selection activeCell="I40" sqref="I40"/>
    </sheetView>
  </sheetViews>
  <sheetFormatPr defaultRowHeight="14.4" x14ac:dyDescent="0.3"/>
  <cols>
    <col min="3" max="3" width="20.88671875" customWidth="1"/>
    <col min="4" max="4" width="7.88671875" bestFit="1" customWidth="1"/>
    <col min="5" max="5" width="7.5546875" bestFit="1" customWidth="1"/>
    <col min="6" max="6" width="11.109375" customWidth="1"/>
    <col min="7" max="7" width="8.5546875" customWidth="1"/>
    <col min="8" max="8" width="12.88671875" bestFit="1" customWidth="1"/>
    <col min="9" max="9" width="9.88671875" bestFit="1" customWidth="1"/>
    <col min="10" max="10" width="12.5546875" bestFit="1" customWidth="1"/>
    <col min="11" max="11" width="34.44140625" customWidth="1"/>
    <col min="12" max="12" width="7.5546875" bestFit="1" customWidth="1"/>
    <col min="13" max="13" width="12" bestFit="1" customWidth="1"/>
  </cols>
  <sheetData>
    <row r="6" spans="1:13" x14ac:dyDescent="0.3">
      <c r="A6" t="s">
        <v>2</v>
      </c>
    </row>
    <row r="8" spans="1:13" x14ac:dyDescent="0.3">
      <c r="D8" s="1"/>
      <c r="E8" s="1"/>
      <c r="F8" s="1"/>
      <c r="G8" s="1"/>
      <c r="H8" s="1"/>
      <c r="I8" s="2"/>
      <c r="J8" s="3"/>
      <c r="K8" s="3"/>
      <c r="L8" s="2"/>
      <c r="M8" s="2"/>
    </row>
    <row r="12" spans="1:13" x14ac:dyDescent="0.3">
      <c r="B12" s="4" t="s">
        <v>11</v>
      </c>
      <c r="D12" s="4" t="s">
        <v>0</v>
      </c>
      <c r="E12" s="4" t="s">
        <v>5</v>
      </c>
      <c r="F12" s="4" t="s">
        <v>12</v>
      </c>
      <c r="G12" s="4" t="s">
        <v>4</v>
      </c>
      <c r="H12" s="4" t="s">
        <v>3</v>
      </c>
      <c r="I12" s="4" t="s">
        <v>6</v>
      </c>
      <c r="J12" s="4" t="s">
        <v>8</v>
      </c>
      <c r="K12" s="4" t="s">
        <v>9</v>
      </c>
      <c r="L12" s="4" t="s">
        <v>1</v>
      </c>
      <c r="M12" s="4" t="s">
        <v>7</v>
      </c>
    </row>
    <row r="13" spans="1:13" x14ac:dyDescent="0.3">
      <c r="B13" s="4">
        <v>1.9000000000000001E-4</v>
      </c>
      <c r="D13" s="4">
        <v>3.29</v>
      </c>
      <c r="E13" s="4">
        <v>0.02</v>
      </c>
      <c r="F13" s="4">
        <v>1.8700000000000001E-2</v>
      </c>
      <c r="G13" s="4">
        <f t="shared" ref="G13:G18" si="0">ROUND(B13*1000,1)</f>
        <v>0.2</v>
      </c>
      <c r="H13" s="4">
        <f>ROUND(D13/(F13/1000),2)</f>
        <v>175935.83</v>
      </c>
      <c r="I13" s="4">
        <f>ROUND(SQRT( POWER((E13/(F13/1000)),2) + POWER(D13/POWER(F13/1000,2),2) *POWER(G13/1000,2)),2)</f>
        <v>1881666.92</v>
      </c>
      <c r="J13" s="4">
        <f>J15</f>
        <v>175</v>
      </c>
      <c r="K13" s="4">
        <f>(H13-J13)^2</f>
        <v>30891869362.288895</v>
      </c>
      <c r="L13" s="4"/>
      <c r="M13" s="4"/>
    </row>
    <row r="14" spans="1:13" x14ac:dyDescent="0.3">
      <c r="B14" s="4">
        <v>2.5000000000000001E-4</v>
      </c>
      <c r="D14" s="4">
        <v>4.78</v>
      </c>
      <c r="E14" s="4">
        <v>0.02</v>
      </c>
      <c r="F14" s="4">
        <v>2.7799999999999998E-2</v>
      </c>
      <c r="G14" s="4">
        <f t="shared" si="0"/>
        <v>0.3</v>
      </c>
      <c r="H14" s="4">
        <f t="shared" ref="H14:H18" si="1">ROUND(D14/(F14/1000),2)</f>
        <v>171942.45</v>
      </c>
      <c r="I14" s="4">
        <f t="shared" ref="I14:I18" si="2">ROUND(SQRT( POWER((E14/(F14/1000)),2) + POWER(D14/POWER(F14/1000,2),2) *POWER(G14/1000,2)),2)</f>
        <v>1855494.16</v>
      </c>
      <c r="J14" s="4">
        <v>175</v>
      </c>
      <c r="K14" s="4">
        <f t="shared" ref="K14:K18" si="3">(H14-J14)^2</f>
        <v>29504056879.502502</v>
      </c>
      <c r="L14" s="4"/>
      <c r="M14" s="4"/>
    </row>
    <row r="15" spans="1:13" x14ac:dyDescent="0.3">
      <c r="B15" s="4">
        <v>3.1E-4</v>
      </c>
      <c r="D15" s="4">
        <v>6.35</v>
      </c>
      <c r="E15" s="4">
        <v>0.02</v>
      </c>
      <c r="F15" s="4">
        <v>3.61E-2</v>
      </c>
      <c r="G15" s="4">
        <f t="shared" si="0"/>
        <v>0.3</v>
      </c>
      <c r="H15" s="4">
        <f>ROUND(D15/(F15/1000),2)</f>
        <v>175900.28</v>
      </c>
      <c r="I15" s="4">
        <f t="shared" si="2"/>
        <v>1461775.26</v>
      </c>
      <c r="J15" s="4">
        <v>175</v>
      </c>
      <c r="K15" s="4">
        <f t="shared" si="3"/>
        <v>30879374031.0784</v>
      </c>
      <c r="L15" s="4"/>
      <c r="M15" s="4"/>
    </row>
    <row r="16" spans="1:13" x14ac:dyDescent="0.3">
      <c r="B16" s="4">
        <v>3.6999999999999999E-4</v>
      </c>
      <c r="D16" s="4">
        <v>7.89</v>
      </c>
      <c r="E16" s="4">
        <v>0.03</v>
      </c>
      <c r="F16" s="4">
        <v>4.4900000000000002E-2</v>
      </c>
      <c r="G16" s="4">
        <f t="shared" si="0"/>
        <v>0.4</v>
      </c>
      <c r="H16" s="4">
        <f t="shared" si="1"/>
        <v>175723.83</v>
      </c>
      <c r="I16" s="4">
        <f t="shared" si="2"/>
        <v>1565468.57</v>
      </c>
      <c r="J16" s="4">
        <v>175</v>
      </c>
      <c r="K16" s="4">
        <f t="shared" si="3"/>
        <v>30817391714.368896</v>
      </c>
      <c r="L16" s="4"/>
      <c r="M16" s="4"/>
    </row>
    <row r="17" spans="2:20" x14ac:dyDescent="0.3">
      <c r="B17" s="4">
        <v>4.2999999999999999E-4</v>
      </c>
      <c r="D17" s="4">
        <v>9.5</v>
      </c>
      <c r="E17" s="4">
        <v>0.03</v>
      </c>
      <c r="F17" s="4">
        <v>5.4199999999999998E-2</v>
      </c>
      <c r="G17" s="4">
        <f t="shared" si="0"/>
        <v>0.4</v>
      </c>
      <c r="H17" s="4">
        <f t="shared" si="1"/>
        <v>175276.75</v>
      </c>
      <c r="I17" s="4">
        <f t="shared" si="2"/>
        <v>1293555.49</v>
      </c>
      <c r="J17" s="4">
        <v>175</v>
      </c>
      <c r="K17" s="4">
        <f t="shared" si="3"/>
        <v>30660622853.0625</v>
      </c>
      <c r="L17" s="4"/>
      <c r="M17" s="4"/>
    </row>
    <row r="18" spans="2:20" x14ac:dyDescent="0.3">
      <c r="B18" s="4">
        <v>5.5000000000000003E-4</v>
      </c>
      <c r="D18" s="4">
        <v>12.44</v>
      </c>
      <c r="E18" s="4">
        <v>0.04</v>
      </c>
      <c r="F18" s="4">
        <v>7.0999999999999994E-2</v>
      </c>
      <c r="G18" s="4">
        <f t="shared" si="0"/>
        <v>0.6</v>
      </c>
      <c r="H18" s="4">
        <f t="shared" si="1"/>
        <v>175211.27</v>
      </c>
      <c r="I18" s="4">
        <f t="shared" si="2"/>
        <v>1480658.71</v>
      </c>
      <c r="J18" s="4">
        <v>175</v>
      </c>
      <c r="K18" s="4">
        <f t="shared" si="3"/>
        <v>30637695815.512897</v>
      </c>
      <c r="L18" s="4"/>
      <c r="M18" s="4"/>
    </row>
    <row r="19" spans="2:20" x14ac:dyDescent="0.3">
      <c r="G19" t="s">
        <v>10</v>
      </c>
      <c r="H19" s="5">
        <f>SUM(H13:H18)/6</f>
        <v>174998.40166666664</v>
      </c>
      <c r="K19" s="5">
        <f>ROUND(SQRT(SUM(K13:K18)/(6*5)),2)</f>
        <v>78185.89</v>
      </c>
    </row>
    <row r="20" spans="2:20" x14ac:dyDescent="0.3">
      <c r="O20" s="4">
        <v>3.29</v>
      </c>
      <c r="P20" s="4">
        <v>1.8700000000000001E-2</v>
      </c>
      <c r="S20" s="4">
        <v>0.02</v>
      </c>
      <c r="T20" s="4">
        <v>1.9000000000000001E-4</v>
      </c>
    </row>
    <row r="21" spans="2:20" x14ac:dyDescent="0.3">
      <c r="O21" s="4">
        <v>4.78</v>
      </c>
      <c r="P21" s="4">
        <v>2.7799999999999998E-2</v>
      </c>
      <c r="S21" s="4">
        <v>0.02</v>
      </c>
      <c r="T21" s="4">
        <v>2.5000000000000001E-4</v>
      </c>
    </row>
    <row r="22" spans="2:20" x14ac:dyDescent="0.3">
      <c r="C22">
        <f>LINEST(F13:F18,D13:D18,TRUE,TRUE)</f>
        <v>5.6892706660996465E-3</v>
      </c>
      <c r="D22">
        <f t="array" ref="D22">LINEST(G13:G18,E13:E18,TRUE,TRUE)</f>
        <v>16.000000000000004</v>
      </c>
      <c r="E22">
        <f t="array" ref="E22">LINEST(H13:H18,F13:F18,TRUE,TRUE)</f>
        <v>15698.44951500454</v>
      </c>
      <c r="F22">
        <f t="array" ref="F22">LINEST(I13:I18,G13:G18,TRUE,TRUE)</f>
        <v>-1006870.8607142859</v>
      </c>
      <c r="G22">
        <f t="array" ref="G22">LINEST(J13:J18,H13:H18,TRUE,TRUE)</f>
        <v>0</v>
      </c>
      <c r="H22">
        <f t="array" ref="H22">LINEST(K13:K18,I13:I18,TRUE,TRUE)</f>
        <v>-987.88666759040439</v>
      </c>
      <c r="O22" s="4">
        <v>6.35</v>
      </c>
      <c r="P22" s="4">
        <v>3.61E-2</v>
      </c>
      <c r="S22" s="4">
        <v>0.02</v>
      </c>
      <c r="T22" s="4">
        <v>3.1E-4</v>
      </c>
    </row>
    <row r="23" spans="2:20" x14ac:dyDescent="0.3">
      <c r="C23" t="e">
        <f t="array" ref="C23">LINEST(F14:F19,D14:D19,TRUE,TRUE)</f>
        <v>#VALUE!</v>
      </c>
      <c r="O23" s="4">
        <v>7.89</v>
      </c>
      <c r="P23" s="4">
        <v>4.4900000000000002E-2</v>
      </c>
      <c r="S23" s="4">
        <v>0.03</v>
      </c>
      <c r="T23" s="4">
        <v>3.6999999999999999E-4</v>
      </c>
    </row>
    <row r="24" spans="2:20" x14ac:dyDescent="0.3">
      <c r="C24" t="e">
        <f t="array" ref="C24">LINEST(F15:F20,D15:D20,TRUE,TRUE)</f>
        <v>#VALUE!</v>
      </c>
      <c r="O24" s="4">
        <v>9.5</v>
      </c>
      <c r="P24" s="4">
        <v>5.4199999999999998E-2</v>
      </c>
      <c r="S24" s="4">
        <v>0.03</v>
      </c>
      <c r="T24" s="4">
        <v>4.2999999999999999E-4</v>
      </c>
    </row>
    <row r="25" spans="2:20" x14ac:dyDescent="0.3">
      <c r="C25" t="e">
        <f t="array" ref="C25">LINEST(F16:F21,D16:D21,TRUE,TRUE)</f>
        <v>#VALUE!</v>
      </c>
      <c r="O25" s="4">
        <v>12.44</v>
      </c>
      <c r="P25" s="4">
        <v>7.0999999999999994E-2</v>
      </c>
      <c r="S25" s="4">
        <v>0.04</v>
      </c>
      <c r="T25" s="4">
        <v>5.5000000000000003E-4</v>
      </c>
    </row>
    <row r="26" spans="2:20" x14ac:dyDescent="0.3">
      <c r="C26" t="e">
        <f t="array" ref="C26">LINEST(F17:F22,D17:D22,TRUE,TRUE)</f>
        <v>#VALUE!</v>
      </c>
    </row>
    <row r="28" spans="2:20" x14ac:dyDescent="0.3">
      <c r="E28" s="4">
        <v>3.29</v>
      </c>
      <c r="F28" s="4">
        <v>0.02</v>
      </c>
      <c r="G28" s="4"/>
    </row>
    <row r="29" spans="2:20" x14ac:dyDescent="0.3">
      <c r="E29" s="4">
        <v>4.78</v>
      </c>
      <c r="F29" s="4">
        <v>0.02</v>
      </c>
      <c r="G29" s="4">
        <v>27.8</v>
      </c>
    </row>
    <row r="30" spans="2:20" x14ac:dyDescent="0.3">
      <c r="E30" s="4">
        <v>6.35</v>
      </c>
      <c r="F30" s="4">
        <v>0.02</v>
      </c>
      <c r="G30" s="4">
        <v>36.1</v>
      </c>
    </row>
    <row r="31" spans="2:20" x14ac:dyDescent="0.3">
      <c r="E31" s="4">
        <v>7.89</v>
      </c>
      <c r="F31" s="4">
        <v>0.03</v>
      </c>
      <c r="G31" s="4">
        <v>44.9</v>
      </c>
    </row>
    <row r="32" spans="2:20" x14ac:dyDescent="0.3">
      <c r="E32" s="4">
        <v>9.5</v>
      </c>
      <c r="F32" s="4">
        <v>0.03</v>
      </c>
      <c r="G32" s="4">
        <v>54.2</v>
      </c>
    </row>
    <row r="33" spans="3:10" x14ac:dyDescent="0.3">
      <c r="E33" s="4">
        <v>12.44</v>
      </c>
      <c r="F33" s="4">
        <v>0.04</v>
      </c>
      <c r="G33" s="4">
        <v>71</v>
      </c>
    </row>
    <row r="36" spans="3:10" x14ac:dyDescent="0.3">
      <c r="C36">
        <f t="array" ref="C36:D37">LINEST(F13:F18,D13:D18,TRUE,TRUE)</f>
        <v>5.6892706660996465E-3</v>
      </c>
      <c r="D36">
        <v>1.5829550418176852E-4</v>
      </c>
      <c r="F36">
        <f t="array" ref="F36:G37">LINEST(D13:D18,F13:F18,TRUE,TRUE)</f>
        <v>175.74066694483381</v>
      </c>
      <c r="G36">
        <v>-2.6611089493250084E-2</v>
      </c>
      <c r="I36">
        <f t="array" ref="I36">LINEST(F13:F18, D13:D18,TRUE,TRUE)</f>
        <v>5.6892706660996465E-3</v>
      </c>
      <c r="J36">
        <f>LINEST(G13:G18, E13:E18,TRUE,TRUE)</f>
        <v>16.000000000000004</v>
      </c>
    </row>
    <row r="37" spans="3:10" x14ac:dyDescent="0.3">
      <c r="C37">
        <v>3.6407502674539565E-5</v>
      </c>
      <c r="D37">
        <v>2.902154906406708E-4</v>
      </c>
      <c r="F37">
        <v>1.1246219730666647</v>
      </c>
      <c r="G37">
        <v>5.1168013404058112E-2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9FA432DF-34F7-4C5C-A4C6-C1ECD8126F3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Arkusz1!D13:D13</xm:f>
              <xm:sqref>G13</xm:sqref>
            </x14:sparkline>
            <x14:sparkline>
              <xm:f>Arkusz1!D14:D14</xm:f>
              <xm:sqref>G14</xm:sqref>
            </x14:sparkline>
            <x14:sparkline>
              <xm:f>Arkusz1!D15:D15</xm:f>
              <xm:sqref>G15</xm:sqref>
            </x14:sparkline>
            <x14:sparkline>
              <xm:f>Arkusz1!D16:D16</xm:f>
              <xm:sqref>G16</xm:sqref>
            </x14:sparkline>
            <x14:sparkline>
              <xm:f>Arkusz1!D17:D17</xm:f>
              <xm:sqref>G17</xm:sqref>
            </x14:sparkline>
            <x14:sparkline>
              <xm:f>Arkusz1!D18:D18</xm:f>
              <xm:sqref>G18</xm:sqref>
            </x14:sparkline>
          </x14:sparklines>
        </x14:sparklineGroup>
        <x14:sparklineGroup displayEmptyCellsAs="gap" xr2:uid="{931203B0-70C3-4DA2-8CF6-BA8919284A2E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Arkusz1!F13:F13</xm:f>
              <xm:sqref>D13</xm:sqref>
            </x14:sparkline>
            <x14:sparkline>
              <xm:f>Arkusz1!F14:F14</xm:f>
              <xm:sqref>D14</xm:sqref>
            </x14:sparkline>
            <x14:sparkline>
              <xm:f>Arkusz1!F15:F15</xm:f>
              <xm:sqref>D15</xm:sqref>
            </x14:sparkline>
            <x14:sparkline>
              <xm:f>Arkusz1!F16:F16</xm:f>
              <xm:sqref>D16</xm:sqref>
            </x14:sparkline>
            <x14:sparkline>
              <xm:f>Arkusz1!F17:F17</xm:f>
              <xm:sqref>D17</xm:sqref>
            </x14:sparkline>
            <x14:sparkline>
              <xm:f>Arkusz1!F18:F18</xm:f>
              <xm:sqref>D18</xm:sqref>
            </x14:sparkline>
          </x14:sparklines>
        </x14:sparklineGroup>
        <x14:sparklineGroup displayEmptyCellsAs="gap" xr2:uid="{3E3E39AC-A8C5-431E-B75D-0BB8FD868B0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Arkusz1!D13:D13</xm:f>
              <xm:sqref>F13</xm:sqref>
            </x14:sparkline>
            <x14:sparkline>
              <xm:f>Arkusz1!D14:D14</xm:f>
              <xm:sqref>F14</xm:sqref>
            </x14:sparkline>
            <x14:sparkline>
              <xm:f>Arkusz1!D15:D15</xm:f>
              <xm:sqref>F15</xm:sqref>
            </x14:sparkline>
            <x14:sparkline>
              <xm:f>Arkusz1!D16:D16</xm:f>
              <xm:sqref>F16</xm:sqref>
            </x14:sparkline>
            <x14:sparkline>
              <xm:f>Arkusz1!D17:D17</xm:f>
              <xm:sqref>F17</xm:sqref>
            </x14:sparkline>
            <x14:sparkline>
              <xm:f>Arkusz1!D18:D18</xm:f>
              <xm:sqref>F18</xm:sqref>
            </x14:sparkline>
          </x14:sparklines>
        </x14:sparklineGroup>
        <x14:sparklineGroup displayEmptyCellsAs="gap" xr2:uid="{33BA76A2-D7DC-4A84-B389-A0C0A98C6DD9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Arkusz1!G28:G28</xm:f>
              <xm:sqref>E28</xm:sqref>
            </x14:sparkline>
          </x14:sparklines>
        </x14:sparklineGroup>
        <x14:sparklineGroup displayEmptyCellsAs="gap" xr2:uid="{82D0AFD7-5C74-4C79-A2F2-0F589546B4B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Arkusz1!E28:E28</xm:f>
              <xm:sqref>G28</xm:sqref>
            </x14:sparkline>
            <x14:sparkline>
              <xm:f>Arkusz1!E29:E29</xm:f>
              <xm:sqref>G29</xm:sqref>
            </x14:sparkline>
            <x14:sparkline>
              <xm:f>Arkusz1!E30:E30</xm:f>
              <xm:sqref>G30</xm:sqref>
            </x14:sparkline>
            <x14:sparkline>
              <xm:f>Arkusz1!E31:E31</xm:f>
              <xm:sqref>G31</xm:sqref>
            </x14:sparkline>
            <x14:sparkline>
              <xm:f>Arkusz1!E32:E32</xm:f>
              <xm:sqref>G32</xm:sqref>
            </x14:sparkline>
            <x14:sparkline>
              <xm:f>Arkusz1!E33:E33</xm:f>
              <xm:sqref>G33</xm:sqref>
            </x14:sparkline>
          </x14:sparklines>
        </x14:sparklineGroup>
        <x14:sparklineGroup displayEmptyCellsAs="gap" xr2:uid="{364145CD-ACF0-4791-9CB1-5003D1F087A2}">
          <x14:colorSeries theme="4"/>
          <x14:colorNegative theme="5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Arkusz1!G29:G29</xm:f>
              <xm:sqref>E29</xm:sqref>
            </x14:sparkline>
            <x14:sparkline>
              <xm:f>Arkusz1!G30:G30</xm:f>
              <xm:sqref>E30</xm:sqref>
            </x14:sparkline>
            <x14:sparkline>
              <xm:f>Arkusz1!G31:G31</xm:f>
              <xm:sqref>E31</xm:sqref>
            </x14:sparkline>
            <x14:sparkline>
              <xm:f>Arkusz1!G32:G32</xm:f>
              <xm:sqref>E32</xm:sqref>
            </x14:sparkline>
            <x14:sparkline>
              <xm:f>Arkusz1!G33:G33</xm:f>
              <xm:sqref>E33</xm:sqref>
            </x14:sparkline>
          </x14:sparklines>
        </x14:sparklineGroup>
        <x14:sparklineGroup displayEmptyCellsAs="gap" xr2:uid="{E4CB2CC6-7D6B-480A-B03C-593C12C693F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Arkusz1!P20:P20</xm:f>
              <xm:sqref>O20</xm:sqref>
            </x14:sparkline>
            <x14:sparkline>
              <xm:f>Arkusz1!P21:P21</xm:f>
              <xm:sqref>O21</xm:sqref>
            </x14:sparkline>
            <x14:sparkline>
              <xm:f>Arkusz1!P22:P22</xm:f>
              <xm:sqref>O22</xm:sqref>
            </x14:sparkline>
            <x14:sparkline>
              <xm:f>Arkusz1!P23:P23</xm:f>
              <xm:sqref>O23</xm:sqref>
            </x14:sparkline>
            <x14:sparkline>
              <xm:f>Arkusz1!P24:P24</xm:f>
              <xm:sqref>O24</xm:sqref>
            </x14:sparkline>
            <x14:sparkline>
              <xm:f>Arkusz1!P25:P25</xm:f>
              <xm:sqref>O25</xm:sqref>
            </x14:sparkline>
          </x14:sparklines>
        </x14:sparklineGroup>
        <x14:sparklineGroup displayEmptyCellsAs="gap" xr2:uid="{634DB51B-E217-4024-A65E-37D5E42ADED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Arkusz1!N20:N20</xm:f>
              <xm:sqref>P20</xm:sqref>
            </x14:sparkline>
            <x14:sparkline>
              <xm:f>Arkusz1!N21:N21</xm:f>
              <xm:sqref>P21</xm:sqref>
            </x14:sparkline>
            <x14:sparkline>
              <xm:f>Arkusz1!N22:N22</xm:f>
              <xm:sqref>P22</xm:sqref>
            </x14:sparkline>
            <x14:sparkline>
              <xm:f>Arkusz1!N23:N23</xm:f>
              <xm:sqref>P23</xm:sqref>
            </x14:sparkline>
            <x14:sparkline>
              <xm:f>Arkusz1!N24:N24</xm:f>
              <xm:sqref>P24</xm:sqref>
            </x14:sparkline>
            <x14:sparkline>
              <xm:f>Arkusz1!N25:N25</xm:f>
              <xm:sqref>P25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John B</cp:lastModifiedBy>
  <dcterms:created xsi:type="dcterms:W3CDTF">2015-06-05T18:19:34Z</dcterms:created>
  <dcterms:modified xsi:type="dcterms:W3CDTF">2019-10-23T15:01:54Z</dcterms:modified>
</cp:coreProperties>
</file>