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E6BA6F1E-1B29-4402-8459-BBD02ECBFF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58" i="1" l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57" i="1"/>
  <c r="AK85" i="1"/>
  <c r="AK86" i="1"/>
  <c r="AK87" i="1"/>
  <c r="AK88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57" i="1"/>
  <c r="S15" i="1" l="1"/>
  <c r="S41" i="1"/>
  <c r="G59" i="1"/>
  <c r="S81" i="1" s="1"/>
  <c r="O3" i="1" l="1"/>
  <c r="K36" i="1" a="1"/>
  <c r="K36" i="1" s="1"/>
  <c r="K10" i="1" a="1"/>
  <c r="K10" i="1" s="1"/>
  <c r="K76" i="1" a="1"/>
  <c r="L76" i="1" s="1"/>
  <c r="O2" i="1"/>
  <c r="L37" i="1" l="1"/>
  <c r="K37" i="1"/>
  <c r="L36" i="1"/>
  <c r="L11" i="1"/>
  <c r="Q11" i="1" s="1"/>
  <c r="K11" i="1"/>
  <c r="L10" i="1"/>
  <c r="L77" i="1"/>
  <c r="Q77" i="1" s="1"/>
  <c r="K77" i="1"/>
  <c r="K76" i="1"/>
  <c r="Q37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6" i="1"/>
  <c r="AK10" i="1"/>
  <c r="AK11" i="1"/>
  <c r="AK12" i="1"/>
  <c r="AK13" i="1"/>
  <c r="AK14" i="1"/>
  <c r="AK15" i="1"/>
  <c r="AK16" i="1"/>
  <c r="AK2" i="1"/>
  <c r="AK3" i="1"/>
  <c r="AK4" i="1"/>
  <c r="AK5" i="1"/>
  <c r="AK6" i="1"/>
  <c r="AK7" i="1"/>
  <c r="AK8" i="1"/>
  <c r="AK9" i="1"/>
  <c r="AL9" i="1"/>
  <c r="AL2" i="1"/>
  <c r="AL15" i="1"/>
  <c r="AL16" i="1"/>
  <c r="AL3" i="1"/>
  <c r="AL4" i="1"/>
  <c r="AL5" i="1"/>
  <c r="AL6" i="1"/>
  <c r="AL7" i="1"/>
  <c r="AL8" i="1"/>
  <c r="AL10" i="1"/>
  <c r="AL11" i="1"/>
  <c r="AL12" i="1"/>
  <c r="AL13" i="1"/>
  <c r="AL14" i="1"/>
  <c r="G27" i="1"/>
  <c r="G2" i="1"/>
  <c r="O1" i="1"/>
  <c r="R76" i="1" l="1"/>
  <c r="S80" i="1" s="1"/>
  <c r="R36" i="1"/>
  <c r="S40" i="1" s="1"/>
  <c r="N89" i="1"/>
  <c r="N90" i="1"/>
  <c r="N91" i="1"/>
  <c r="N92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<sst xmlns="http://schemas.openxmlformats.org/spreadsheetml/2006/main" count="66" uniqueCount="28">
  <si>
    <t>U[V]</t>
  </si>
  <si>
    <t>I[mA]</t>
  </si>
  <si>
    <t>lambda=612nm</t>
  </si>
  <si>
    <t>Czerwona Dioda</t>
  </si>
  <si>
    <t>Niebieska Dioda</t>
  </si>
  <si>
    <t>lambda=440nm</t>
  </si>
  <si>
    <t>lambda=550nm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</si>
  <si>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</si>
  <si>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</si>
  <si>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</si>
  <si>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</si>
  <si>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</si>
  <si>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</si>
  <si>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</si>
  <si>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</si>
  <si>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</si>
  <si>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</si>
  <si>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</si>
  <si>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</si>
  <si>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</si>
  <si>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</si>
  <si>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u(I)[A]:</t>
  </si>
  <si>
    <t>u(U)[V]:</t>
  </si>
  <si>
    <t>u_c(U_B)=</t>
  </si>
  <si>
    <t>u(h)=</t>
  </si>
  <si>
    <t>u(lambda)=</t>
  </si>
  <si>
    <t>u_c(h)=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</si>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</sst>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29452138336321E-2"/>
          <c:y val="7.6205626278903038E-2"/>
          <c:w val="0.90943017894761546"/>
          <c:h val="0.83443629924847595"/>
        </c:manualLayout>
      </c:layout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0,1262x - 0,2338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4.0000000000000008E-2"/>
            <c:backward val="0.2"/>
            <c:dispRSqr val="0"/>
            <c:dispEq val="1"/>
            <c:trendlineLbl>
              <c:layout>
                <c:manualLayout>
                  <c:x val="-5.934894352647932E-2"/>
                  <c:y val="1.06243177352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0,0616x - 0,1728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Arkusz1!$O$42:$O$55</c:f>
              <c:numCache>
                <c:formatCode>General</c:formatCode>
                <c:ptCount val="14"/>
                <c:pt idx="0">
                  <c:v>2.94</c:v>
                </c:pt>
                <c:pt idx="1">
                  <c:v>2.96</c:v>
                </c:pt>
                <c:pt idx="2">
                  <c:v>2.98</c:v>
                </c:pt>
                <c:pt idx="3">
                  <c:v>3</c:v>
                </c:pt>
                <c:pt idx="4">
                  <c:v>3.01</c:v>
                </c:pt>
                <c:pt idx="5">
                  <c:v>3.02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3.06</c:v>
                </c:pt>
                <c:pt idx="10">
                  <c:v>3.07</c:v>
                </c:pt>
                <c:pt idx="11">
                  <c:v>3.08</c:v>
                </c:pt>
                <c:pt idx="12">
                  <c:v>3.09</c:v>
                </c:pt>
                <c:pt idx="13">
                  <c:v>3.1</c:v>
                </c:pt>
              </c:numCache>
            </c:numRef>
          </c:xVal>
          <c:yVal>
            <c:numRef>
              <c:f>Arkusz1!$N$42:$N$55</c:f>
              <c:numCache>
                <c:formatCode>General</c:formatCode>
                <c:ptCount val="14"/>
                <c:pt idx="0">
                  <c:v>8.4600000000000005E-3</c:v>
                </c:pt>
                <c:pt idx="1">
                  <c:v>9.75E-3</c:v>
                </c:pt>
                <c:pt idx="2">
                  <c:v>1.06E-2</c:v>
                </c:pt>
                <c:pt idx="3">
                  <c:v>1.2039999999999999E-2</c:v>
                </c:pt>
                <c:pt idx="4">
                  <c:v>1.2699999999999999E-2</c:v>
                </c:pt>
                <c:pt idx="5">
                  <c:v>1.298E-2</c:v>
                </c:pt>
                <c:pt idx="6">
                  <c:v>1.3939999999999999E-2</c:v>
                </c:pt>
                <c:pt idx="7">
                  <c:v>1.4449999999999999E-2</c:v>
                </c:pt>
                <c:pt idx="8">
                  <c:v>1.491E-2</c:v>
                </c:pt>
                <c:pt idx="9">
                  <c:v>1.559E-2</c:v>
                </c:pt>
                <c:pt idx="10">
                  <c:v>1.5380000000000001E-2</c:v>
                </c:pt>
                <c:pt idx="11">
                  <c:v>1.7350000000000001E-2</c:v>
                </c:pt>
                <c:pt idx="12">
                  <c:v>1.7690000000000001E-2</c:v>
                </c:pt>
                <c:pt idx="13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65615909717933E-2"/>
          <c:y val="9.2614936080888929E-2"/>
          <c:w val="0.87296529365367381"/>
          <c:h val="0.846099605526458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Arkusz1!$AL$57:$AL$88</c:f>
                <c:numCache>
                  <c:formatCode>General</c:formatCode>
                  <c:ptCount val="32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1.8599999999999998E-2</c:v>
                  </c:pt>
                  <c:pt idx="3">
                    <c:v>1.8700000000000001E-2</c:v>
                  </c:pt>
                  <c:pt idx="4">
                    <c:v>1.8800000000000001E-2</c:v>
                  </c:pt>
                  <c:pt idx="5">
                    <c:v>1.89E-2</c:v>
                  </c:pt>
                  <c:pt idx="6">
                    <c:v>1.9000000000000003E-2</c:v>
                  </c:pt>
                  <c:pt idx="7">
                    <c:v>1.9099999999999999E-2</c:v>
                  </c:pt>
                  <c:pt idx="8">
                    <c:v>1.9200000000000002E-2</c:v>
                  </c:pt>
                  <c:pt idx="9">
                    <c:v>1.9300000000000001E-2</c:v>
                  </c:pt>
                  <c:pt idx="10">
                    <c:v>1.9400000000000001E-2</c:v>
                  </c:pt>
                  <c:pt idx="11">
                    <c:v>1.95E-2</c:v>
                  </c:pt>
                  <c:pt idx="12">
                    <c:v>1.9549999999999998E-2</c:v>
                  </c:pt>
                  <c:pt idx="13">
                    <c:v>1.9599999999999999E-2</c:v>
                  </c:pt>
                  <c:pt idx="14">
                    <c:v>1.9650000000000001E-2</c:v>
                  </c:pt>
                  <c:pt idx="15">
                    <c:v>1.9700000000000002E-2</c:v>
                  </c:pt>
                  <c:pt idx="16">
                    <c:v>1.975E-2</c:v>
                  </c:pt>
                  <c:pt idx="17">
                    <c:v>1.9799999999999998E-2</c:v>
                  </c:pt>
                  <c:pt idx="18">
                    <c:v>1.985E-2</c:v>
                  </c:pt>
                  <c:pt idx="19">
                    <c:v>1.9900000000000001E-2</c:v>
                  </c:pt>
                  <c:pt idx="20">
                    <c:v>1.9950000000000002E-2</c:v>
                  </c:pt>
                  <c:pt idx="21">
                    <c:v>0.02</c:v>
                  </c:pt>
                  <c:pt idx="22">
                    <c:v>2.0049999999999998E-2</c:v>
                  </c:pt>
                  <c:pt idx="23">
                    <c:v>2.01E-2</c:v>
                  </c:pt>
                  <c:pt idx="24">
                    <c:v>2.0150000000000001E-2</c:v>
                  </c:pt>
                  <c:pt idx="25">
                    <c:v>2.0200000000000003E-2</c:v>
                  </c:pt>
                  <c:pt idx="26">
                    <c:v>2.0249999999999997E-2</c:v>
                  </c:pt>
                  <c:pt idx="27">
                    <c:v>2.0299999999999999E-2</c:v>
                  </c:pt>
                  <c:pt idx="28">
                    <c:v>2.035E-2</c:v>
                  </c:pt>
                  <c:pt idx="29">
                    <c:v>2.0400000000000001E-2</c:v>
                  </c:pt>
                  <c:pt idx="30">
                    <c:v>2.0449999999999999E-2</c:v>
                  </c:pt>
                  <c:pt idx="31">
                    <c:v>2.0500000000000001E-2</c:v>
                  </c:pt>
                </c:numCache>
              </c:numRef>
            </c:plus>
            <c:minus>
              <c:numRef>
                <c:f>Arkusz1!$AL$57:$AL$88</c:f>
                <c:numCache>
                  <c:formatCode>General</c:formatCode>
                  <c:ptCount val="32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1.8599999999999998E-2</c:v>
                  </c:pt>
                  <c:pt idx="3">
                    <c:v>1.8700000000000001E-2</c:v>
                  </c:pt>
                  <c:pt idx="4">
                    <c:v>1.8800000000000001E-2</c:v>
                  </c:pt>
                  <c:pt idx="5">
                    <c:v>1.89E-2</c:v>
                  </c:pt>
                  <c:pt idx="6">
                    <c:v>1.9000000000000003E-2</c:v>
                  </c:pt>
                  <c:pt idx="7">
                    <c:v>1.9099999999999999E-2</c:v>
                  </c:pt>
                  <c:pt idx="8">
                    <c:v>1.9200000000000002E-2</c:v>
                  </c:pt>
                  <c:pt idx="9">
                    <c:v>1.9300000000000001E-2</c:v>
                  </c:pt>
                  <c:pt idx="10">
                    <c:v>1.9400000000000001E-2</c:v>
                  </c:pt>
                  <c:pt idx="11">
                    <c:v>1.95E-2</c:v>
                  </c:pt>
                  <c:pt idx="12">
                    <c:v>1.9549999999999998E-2</c:v>
                  </c:pt>
                  <c:pt idx="13">
                    <c:v>1.9599999999999999E-2</c:v>
                  </c:pt>
                  <c:pt idx="14">
                    <c:v>1.9650000000000001E-2</c:v>
                  </c:pt>
                  <c:pt idx="15">
                    <c:v>1.9700000000000002E-2</c:v>
                  </c:pt>
                  <c:pt idx="16">
                    <c:v>1.975E-2</c:v>
                  </c:pt>
                  <c:pt idx="17">
                    <c:v>1.9799999999999998E-2</c:v>
                  </c:pt>
                  <c:pt idx="18">
                    <c:v>1.985E-2</c:v>
                  </c:pt>
                  <c:pt idx="19">
                    <c:v>1.9900000000000001E-2</c:v>
                  </c:pt>
                  <c:pt idx="20">
                    <c:v>1.9950000000000002E-2</c:v>
                  </c:pt>
                  <c:pt idx="21">
                    <c:v>0.02</c:v>
                  </c:pt>
                  <c:pt idx="22">
                    <c:v>2.0049999999999998E-2</c:v>
                  </c:pt>
                  <c:pt idx="23">
                    <c:v>2.01E-2</c:v>
                  </c:pt>
                  <c:pt idx="24">
                    <c:v>2.0150000000000001E-2</c:v>
                  </c:pt>
                  <c:pt idx="25">
                    <c:v>2.0200000000000003E-2</c:v>
                  </c:pt>
                  <c:pt idx="26">
                    <c:v>2.0249999999999997E-2</c:v>
                  </c:pt>
                  <c:pt idx="27">
                    <c:v>2.0299999999999999E-2</c:v>
                  </c:pt>
                  <c:pt idx="28">
                    <c:v>2.035E-2</c:v>
                  </c:pt>
                  <c:pt idx="29">
                    <c:v>2.0400000000000001E-2</c:v>
                  </c:pt>
                  <c:pt idx="30">
                    <c:v>2.0449999999999999E-2</c:v>
                  </c:pt>
                  <c:pt idx="31">
                    <c:v>2.0500000000000001E-2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Arkusz1!$AK$57:$AK$88</c:f>
                <c:numCache>
                  <c:formatCode>General</c:formatCode>
                  <c:ptCount val="32"/>
                  <c:pt idx="0">
                    <c:v>3.0000000000000004E-5</c:v>
                  </c:pt>
                  <c:pt idx="1">
                    <c:v>3.0360000000000004E-5</c:v>
                  </c:pt>
                  <c:pt idx="2">
                    <c:v>3.0720000000000004E-5</c:v>
                  </c:pt>
                  <c:pt idx="3">
                    <c:v>3.1260000000000002E-5</c:v>
                  </c:pt>
                  <c:pt idx="4">
                    <c:v>3.1980000000000002E-5</c:v>
                  </c:pt>
                  <c:pt idx="5">
                    <c:v>3.3060000000000005E-5</c:v>
                  </c:pt>
                  <c:pt idx="6">
                    <c:v>3.4680000000000007E-5</c:v>
                  </c:pt>
                  <c:pt idx="7">
                    <c:v>3.7380000000000005E-5</c:v>
                  </c:pt>
                  <c:pt idx="8">
                    <c:v>4.1340000000000007E-5</c:v>
                  </c:pt>
                  <c:pt idx="9">
                    <c:v>4.7639999999999998E-5</c:v>
                  </c:pt>
                  <c:pt idx="10">
                    <c:v>5.7540000000000008E-5</c:v>
                  </c:pt>
                  <c:pt idx="11">
                    <c:v>7.1580000000000002E-5</c:v>
                  </c:pt>
                  <c:pt idx="12">
                    <c:v>8.0039999999999999E-5</c:v>
                  </c:pt>
                  <c:pt idx="13">
                    <c:v>9.0660000000000003E-5</c:v>
                  </c:pt>
                  <c:pt idx="14">
                    <c:v>1.0254E-4</c:v>
                  </c:pt>
                  <c:pt idx="15">
                    <c:v>1.1622E-4</c:v>
                  </c:pt>
                  <c:pt idx="16">
                    <c:v>1.3134E-4</c:v>
                  </c:pt>
                  <c:pt idx="17">
                    <c:v>1.4808000000000001E-4</c:v>
                  </c:pt>
                  <c:pt idx="18">
                    <c:v>1.6553999999999999E-4</c:v>
                  </c:pt>
                  <c:pt idx="19">
                    <c:v>1.8587999999999998E-4</c:v>
                  </c:pt>
                  <c:pt idx="20">
                    <c:v>2.0784000000000002E-4</c:v>
                  </c:pt>
                  <c:pt idx="21">
                    <c:v>2.2943999999999997E-4</c:v>
                  </c:pt>
                  <c:pt idx="22">
                    <c:v>2.5428000000000001E-4</c:v>
                  </c:pt>
                  <c:pt idx="23">
                    <c:v>2.8308000000000001E-4</c:v>
                  </c:pt>
                  <c:pt idx="24">
                    <c:v>3.0791999999999999E-4</c:v>
                  </c:pt>
                  <c:pt idx="25">
                    <c:v>3.4284000000000002E-4</c:v>
                  </c:pt>
                  <c:pt idx="26">
                    <c:v>3.7181999999999997E-4</c:v>
                  </c:pt>
                  <c:pt idx="27">
                    <c:v>4.0476000000000005E-4</c:v>
                  </c:pt>
                  <c:pt idx="28">
                    <c:v>4.3878E-4</c:v>
                  </c:pt>
                  <c:pt idx="29">
                    <c:v>4.7945999999999997E-4</c:v>
                  </c:pt>
                  <c:pt idx="30">
                    <c:v>5.1473999999999997E-4</c:v>
                  </c:pt>
                  <c:pt idx="31">
                    <c:v>5.4641999999999994E-4</c:v>
                  </c:pt>
                </c:numCache>
              </c:numRef>
            </c:plus>
            <c:minus>
              <c:numRef>
                <c:f>Arkusz1!$AK$57:$AK$88</c:f>
                <c:numCache>
                  <c:formatCode>General</c:formatCode>
                  <c:ptCount val="32"/>
                  <c:pt idx="0">
                    <c:v>3.0000000000000004E-5</c:v>
                  </c:pt>
                  <c:pt idx="1">
                    <c:v>3.0360000000000004E-5</c:v>
                  </c:pt>
                  <c:pt idx="2">
                    <c:v>3.0720000000000004E-5</c:v>
                  </c:pt>
                  <c:pt idx="3">
                    <c:v>3.1260000000000002E-5</c:v>
                  </c:pt>
                  <c:pt idx="4">
                    <c:v>3.1980000000000002E-5</c:v>
                  </c:pt>
                  <c:pt idx="5">
                    <c:v>3.3060000000000005E-5</c:v>
                  </c:pt>
                  <c:pt idx="6">
                    <c:v>3.4680000000000007E-5</c:v>
                  </c:pt>
                  <c:pt idx="7">
                    <c:v>3.7380000000000005E-5</c:v>
                  </c:pt>
                  <c:pt idx="8">
                    <c:v>4.1340000000000007E-5</c:v>
                  </c:pt>
                  <c:pt idx="9">
                    <c:v>4.7639999999999998E-5</c:v>
                  </c:pt>
                  <c:pt idx="10">
                    <c:v>5.7540000000000008E-5</c:v>
                  </c:pt>
                  <c:pt idx="11">
                    <c:v>7.1580000000000002E-5</c:v>
                  </c:pt>
                  <c:pt idx="12">
                    <c:v>8.0039999999999999E-5</c:v>
                  </c:pt>
                  <c:pt idx="13">
                    <c:v>9.0660000000000003E-5</c:v>
                  </c:pt>
                  <c:pt idx="14">
                    <c:v>1.0254E-4</c:v>
                  </c:pt>
                  <c:pt idx="15">
                    <c:v>1.1622E-4</c:v>
                  </c:pt>
                  <c:pt idx="16">
                    <c:v>1.3134E-4</c:v>
                  </c:pt>
                  <c:pt idx="17">
                    <c:v>1.4808000000000001E-4</c:v>
                  </c:pt>
                  <c:pt idx="18">
                    <c:v>1.6553999999999999E-4</c:v>
                  </c:pt>
                  <c:pt idx="19">
                    <c:v>1.8587999999999998E-4</c:v>
                  </c:pt>
                  <c:pt idx="20">
                    <c:v>2.0784000000000002E-4</c:v>
                  </c:pt>
                  <c:pt idx="21">
                    <c:v>2.2943999999999997E-4</c:v>
                  </c:pt>
                  <c:pt idx="22">
                    <c:v>2.5428000000000001E-4</c:v>
                  </c:pt>
                  <c:pt idx="23">
                    <c:v>2.8308000000000001E-4</c:v>
                  </c:pt>
                  <c:pt idx="24">
                    <c:v>3.0791999999999999E-4</c:v>
                  </c:pt>
                  <c:pt idx="25">
                    <c:v>3.4284000000000002E-4</c:v>
                  </c:pt>
                  <c:pt idx="26">
                    <c:v>3.7181999999999997E-4</c:v>
                  </c:pt>
                  <c:pt idx="27">
                    <c:v>4.0476000000000005E-4</c:v>
                  </c:pt>
                  <c:pt idx="28">
                    <c:v>4.3878E-4</c:v>
                  </c:pt>
                  <c:pt idx="29">
                    <c:v>4.7945999999999997E-4</c:v>
                  </c:pt>
                  <c:pt idx="30">
                    <c:v>5.1473999999999997E-4</c:v>
                  </c:pt>
                  <c:pt idx="31">
                    <c:v>5.4641999999999994E-4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2.0000000000000004E-2"/>
            <c:backward val="0.14000000000000001"/>
            <c:dispRSqr val="0"/>
            <c:dispEq val="1"/>
            <c:trendlineLbl>
              <c:layout>
                <c:manualLayout>
                  <c:x val="-5.1062065928452152E-2"/>
                  <c:y val="5.533540684761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0,199x - 0,3891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Arkusz1!$O$82:$O$92</c:f>
              <c:numCache>
                <c:formatCode>General</c:formatCode>
                <c:ptCount val="11"/>
                <c:pt idx="7" formatCode="0.00">
                  <c:v>2.0699999999999998</c:v>
                </c:pt>
                <c:pt idx="8" formatCode="0.00">
                  <c:v>2.08</c:v>
                </c:pt>
                <c:pt idx="9" formatCode="0.00">
                  <c:v>2.09</c:v>
                </c:pt>
                <c:pt idx="10" formatCode="0.00">
                  <c:v>2.1</c:v>
                </c:pt>
              </c:numCache>
            </c:numRef>
          </c:xVal>
          <c:yVal>
            <c:numRef>
              <c:f>Arkusz1!$N$82:$N$92</c:f>
              <c:numCache>
                <c:formatCode>General</c:formatCode>
                <c:ptCount val="11"/>
                <c:pt idx="7" formatCode="0.00000">
                  <c:v>2.2710000000000001E-2</c:v>
                </c:pt>
                <c:pt idx="8" formatCode="0.00000">
                  <c:v>2.4969999999999999E-2</c:v>
                </c:pt>
                <c:pt idx="9" formatCode="0.00000">
                  <c:v>2.6929999999999999E-2</c:v>
                </c:pt>
                <c:pt idx="10" formatCode="0.0000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550814</xdr:colOff>
      <xdr:row>1</xdr:row>
      <xdr:rowOff>35379</xdr:rowOff>
    </xdr:from>
    <xdr:to>
      <xdr:col>34</xdr:col>
      <xdr:colOff>249381</xdr:colOff>
      <xdr:row>23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25</xdr:row>
      <xdr:rowOff>76199</xdr:rowOff>
    </xdr:from>
    <xdr:to>
      <xdr:col>34</xdr:col>
      <xdr:colOff>83127</xdr:colOff>
      <xdr:row>54</xdr:row>
      <xdr:rowOff>124690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533401</xdr:colOff>
      <xdr:row>55</xdr:row>
      <xdr:rowOff>110836</xdr:rowOff>
    </xdr:from>
    <xdr:to>
      <xdr:col>34</xdr:col>
      <xdr:colOff>124691</xdr:colOff>
      <xdr:row>84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tabSelected="1" topLeftCell="T22" zoomScale="145" zoomScaleNormal="145" workbookViewId="0">
      <selection activeCell="AJ83" sqref="AJ83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4.44140625" bestFit="1" customWidth="1"/>
    <col min="8" max="8" width="7.44140625" bestFit="1" customWidth="1"/>
    <col min="10" max="10" width="10.109375" bestFit="1" customWidth="1"/>
    <col min="11" max="11" width="13.33203125" bestFit="1" customWidth="1"/>
    <col min="12" max="12" width="15.88671875" bestFit="1" customWidth="1"/>
    <col min="14" max="14" width="10" bestFit="1" customWidth="1"/>
    <col min="15" max="15" width="11.109375" bestFit="1" customWidth="1"/>
    <col min="17" max="17" width="6.44140625" bestFit="1" customWidth="1"/>
    <col min="18" max="18" width="14.88671875" bestFit="1" customWidth="1"/>
    <col min="19" max="19" width="19.33203125" bestFit="1" customWidth="1"/>
    <col min="36" max="36" width="13.33203125" bestFit="1" customWidth="1"/>
    <col min="37" max="37" width="11.10937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8</v>
      </c>
      <c r="G1" s="7" t="s">
        <v>3</v>
      </c>
      <c r="H1" s="7"/>
      <c r="I1" s="7"/>
      <c r="J1" s="7"/>
      <c r="K1" s="7"/>
      <c r="L1" s="7"/>
      <c r="M1" s="7"/>
      <c r="N1" s="7" t="s">
        <v>17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20</v>
      </c>
      <c r="AK1" s="7" t="s">
        <v>21</v>
      </c>
      <c r="AL1" s="7" t="s">
        <v>22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16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 t="shared" ref="AK2:AK16" si="0">ABS(0.018*G4+3*0.00001)</f>
        <v>3.0180000000000006E-5</v>
      </c>
      <c r="AL2" s="7">
        <f>ABS(0.005*H4+1*0.01)</f>
        <v>1.8000000000000002E-2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9</v>
      </c>
      <c r="H3" s="2" t="s">
        <v>0</v>
      </c>
      <c r="I3" s="7"/>
      <c r="J3" s="7"/>
      <c r="K3" s="7"/>
      <c r="L3" s="7"/>
      <c r="M3" s="7"/>
      <c r="N3" s="7" t="s">
        <v>25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si="0"/>
        <v>3.2700000000000002E-5</v>
      </c>
      <c r="AL3" s="7">
        <f t="shared" ref="AL3:AL13" si="1">ABS(0.005*H5+1*0.01)</f>
        <v>1.8500000000000003E-2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5.3399999999999997E-5</v>
      </c>
      <c r="AL4" s="7">
        <f t="shared" si="1"/>
        <v>1.9000000000000003E-2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6.3299999999999994E-5</v>
      </c>
      <c r="AL5" s="7">
        <f t="shared" si="1"/>
        <v>1.9099999999999999E-2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7.6619999999999995E-5</v>
      </c>
      <c r="AL6" s="7">
        <f t="shared" si="1"/>
        <v>1.9200000000000002E-2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9.371999999999999E-5</v>
      </c>
      <c r="AL7" s="7">
        <f t="shared" si="1"/>
        <v>1.9300000000000001E-2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1.1406E-4</v>
      </c>
      <c r="AL8" s="7">
        <f t="shared" si="1"/>
        <v>1.9400000000000001E-2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14</v>
      </c>
      <c r="K9" s="6"/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>ABS(0.018*G11+3*0.00001)</f>
        <v>1.3944000000000001E-4</v>
      </c>
      <c r="AL9" s="7">
        <f>ABS(0.005*H11+1*0.01)</f>
        <v>1.95E-2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10</v>
      </c>
      <c r="K10" s="6">
        <f t="array" ref="K10:L11">LINEST(N10:N16,O10:O16,TRUE,TRUE)</f>
        <v>0.12619642857142843</v>
      </c>
      <c r="L10" s="6">
        <v>-0.2338067857142854</v>
      </c>
      <c r="M10" s="7" t="s">
        <v>27</v>
      </c>
      <c r="N10" s="1">
        <f>G10</f>
        <v>4.6699999999999997E-3</v>
      </c>
      <c r="O10" s="2">
        <v>1.88</v>
      </c>
      <c r="P10" s="6" t="s">
        <v>18</v>
      </c>
      <c r="Q10" s="6" t="s">
        <v>13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1.7076E-4</v>
      </c>
      <c r="AL10" s="7">
        <f t="shared" si="1"/>
        <v>1.9599999999999999E-2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12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23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2.0999999999999998E-4</v>
      </c>
      <c r="AL11" s="7">
        <f t="shared" si="1"/>
        <v>1.9700000000000002E-2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2.5734E-4</v>
      </c>
      <c r="AL12" s="7">
        <f t="shared" si="1"/>
        <v>1.9799999999999998E-2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3.1206000000000002E-4</v>
      </c>
      <c r="AL13" s="7">
        <f t="shared" si="1"/>
        <v>1.9900000000000001E-2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15</v>
      </c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 t="shared" si="0"/>
        <v>3.9414000000000002E-4</v>
      </c>
      <c r="AL14" s="7">
        <f>ABS(0.005*H16+1*0.01)</f>
        <v>0.02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 t="s">
        <v>26</v>
      </c>
      <c r="S15" s="7">
        <f>SQRT((($O$3^2)*((($O$2*R76)/($O$1))^2))+((Q11^2)*((($O$2*G2)/($O$1)))^2))</f>
        <v>7.5975936683687771E-35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f t="shared" si="0"/>
        <v>3.0000000000000004E-5</v>
      </c>
      <c r="AL15" s="7">
        <f t="shared" ref="AL15:AL16" si="5">ABS(0.005*H17+1*0.01)</f>
        <v>0.01</v>
      </c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f t="shared" si="0"/>
        <v>3.0000000000000004E-5</v>
      </c>
      <c r="AL16" s="7">
        <f t="shared" si="5"/>
        <v>0.01</v>
      </c>
    </row>
    <row r="17" spans="1:3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20</v>
      </c>
      <c r="AK25" s="8" t="s">
        <v>21</v>
      </c>
      <c r="AL25" s="8" t="s">
        <v>22</v>
      </c>
    </row>
    <row r="26" spans="1:38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ABS(0.018*G29+3*0.00001)</f>
        <v>3.0000000000000004E-5</v>
      </c>
      <c r="AL26" s="8">
        <f>ABS(0.005*H29+1*0.01)</f>
        <v>2.1000000000000001E-2</v>
      </c>
    </row>
    <row r="27" spans="1:38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2" si="6">ABS(0.018*G30+3*0.00001)</f>
        <v>3.0180000000000006E-5</v>
      </c>
      <c r="AL27" s="8">
        <f t="shared" ref="AL27:AL52" si="7">ABS(0.005*H30+1*0.01)</f>
        <v>2.1499999999999998E-2</v>
      </c>
    </row>
    <row r="28" spans="1:38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9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6"/>
        <v>3.0720000000000004E-5</v>
      </c>
      <c r="AL28" s="8">
        <f t="shared" si="7"/>
        <v>2.1999999999999999E-2</v>
      </c>
    </row>
    <row r="29" spans="1:38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6"/>
        <v>3.0720000000000004E-5</v>
      </c>
      <c r="AL29" s="8">
        <f t="shared" si="7"/>
        <v>2.2499999999999999E-2</v>
      </c>
    </row>
    <row r="30" spans="1:38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8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6"/>
        <v>3.7020000000000001E-5</v>
      </c>
      <c r="AL30" s="8">
        <f t="shared" si="7"/>
        <v>2.3E-2</v>
      </c>
    </row>
    <row r="31" spans="1:38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8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6"/>
        <v>5.4120000000000004E-5</v>
      </c>
      <c r="AL31" s="8">
        <f t="shared" si="7"/>
        <v>2.35E-2</v>
      </c>
    </row>
    <row r="32" spans="1:38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8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6"/>
        <v>8.8499999999999996E-5</v>
      </c>
      <c r="AL32" s="8">
        <f t="shared" si="7"/>
        <v>2.4E-2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8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6"/>
        <v>1.0164000000000001E-4</v>
      </c>
      <c r="AL33" s="8">
        <f t="shared" si="7"/>
        <v>2.41E-2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8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6"/>
        <v>1.1154000000000001E-4</v>
      </c>
      <c r="AL34" s="8">
        <f t="shared" si="7"/>
        <v>2.4199999999999999E-2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8"/>
        <v>3.2499999999999999E-3</v>
      </c>
      <c r="H35" s="2">
        <v>2.8</v>
      </c>
      <c r="I35" s="8"/>
      <c r="J35" s="6" t="s">
        <v>14</v>
      </c>
      <c r="K35" s="6"/>
      <c r="L35" s="6" t="s">
        <v>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6"/>
        <v>1.2342000000000001E-4</v>
      </c>
      <c r="AL35" s="8">
        <f t="shared" si="7"/>
        <v>2.4300000000000002E-2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8"/>
        <v>3.98E-3</v>
      </c>
      <c r="H36" s="2">
        <v>2.82</v>
      </c>
      <c r="I36" s="6"/>
      <c r="J36" s="6" t="s">
        <v>10</v>
      </c>
      <c r="K36" s="6">
        <f t="array" ref="K36:L37">LINEST(N42:N55,O42:O55,TRUE,TRUE)</f>
        <v>6.1595838150289017E-2</v>
      </c>
      <c r="L36" s="6">
        <v>-0.17278652947976877</v>
      </c>
      <c r="M36" s="8"/>
      <c r="N36" s="8"/>
      <c r="O36" s="8"/>
      <c r="P36" s="6" t="s">
        <v>18</v>
      </c>
      <c r="Q36" s="6" t="s">
        <v>13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6"/>
        <v>1.3944000000000001E-4</v>
      </c>
      <c r="AL36" s="8">
        <f t="shared" si="7"/>
        <v>2.4399999999999998E-2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8"/>
        <v>4.5300000000000002E-3</v>
      </c>
      <c r="H37" s="2">
        <v>2.84</v>
      </c>
      <c r="I37" s="6"/>
      <c r="J37" s="6" t="s">
        <v>12</v>
      </c>
      <c r="K37" s="6">
        <v>2.03640056610671E-3</v>
      </c>
      <c r="L37" s="6">
        <v>6.1724895840239088E-3</v>
      </c>
      <c r="M37" s="8"/>
      <c r="N37" s="8"/>
      <c r="O37" s="8"/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6"/>
        <v>1.5077999999999999E-4</v>
      </c>
      <c r="AL37" s="8">
        <f t="shared" si="7"/>
        <v>2.4500000000000001E-2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8"/>
        <v>5.1900000000000002E-3</v>
      </c>
      <c r="H38" s="2">
        <v>2.86</v>
      </c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6"/>
        <v>1.6409999999999998E-4</v>
      </c>
      <c r="AL38" s="8">
        <f t="shared" si="7"/>
        <v>2.46E-2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8"/>
        <v>6.0800000000000003E-3</v>
      </c>
      <c r="H39" s="2">
        <v>2.88</v>
      </c>
      <c r="I39" s="6"/>
      <c r="J39" s="8"/>
      <c r="K39" s="8"/>
      <c r="L39" s="8"/>
      <c r="M39" s="8"/>
      <c r="N39" s="8"/>
      <c r="O39" s="8"/>
      <c r="P39" s="8"/>
      <c r="Q39" s="8"/>
      <c r="R39" s="8"/>
      <c r="S39" s="6" t="s">
        <v>19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6"/>
        <v>1.8228E-4</v>
      </c>
      <c r="AL39" s="8">
        <f t="shared" si="7"/>
        <v>2.47E-2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8"/>
        <v>6.7099999999999998E-3</v>
      </c>
      <c r="H40" s="2">
        <v>2.9</v>
      </c>
      <c r="I40" s="6"/>
      <c r="J40" s="8"/>
      <c r="K40" s="8"/>
      <c r="L40" s="8"/>
      <c r="M40" s="8"/>
      <c r="N40" s="8"/>
      <c r="O40" s="8"/>
      <c r="P40" s="8"/>
      <c r="Q40" s="8"/>
      <c r="R40" s="8" t="s">
        <v>15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6"/>
        <v>2.0549999999999998E-4</v>
      </c>
      <c r="AL40" s="8">
        <f t="shared" si="7"/>
        <v>2.4800000000000003E-2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8"/>
        <v>7.45E-3</v>
      </c>
      <c r="H41" s="2">
        <v>2.92</v>
      </c>
      <c r="I41" s="6"/>
      <c r="J41" s="8"/>
      <c r="K41" s="8"/>
      <c r="L41" s="8"/>
      <c r="M41" s="8"/>
      <c r="N41" s="8"/>
      <c r="O41" s="8"/>
      <c r="P41" s="8"/>
      <c r="Q41" s="8"/>
      <c r="R41" s="8" t="s">
        <v>26</v>
      </c>
      <c r="S41" s="8">
        <f>SQRT((($O$3^2)*((($O$2*R76)/($O$1))^2))+((Q37^2)*((($O$2*G27)/($O$1)))^2))</f>
        <v>3.2123356565335799E-35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6"/>
        <v>2.2079999999999997E-4</v>
      </c>
      <c r="AL41" s="8">
        <f t="shared" si="7"/>
        <v>2.4899999999999999E-2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8"/>
        <v>8.4600000000000005E-3</v>
      </c>
      <c r="H42" s="2">
        <v>2.94</v>
      </c>
      <c r="I42" s="6"/>
      <c r="J42" s="8"/>
      <c r="K42" s="8"/>
      <c r="L42" s="8"/>
      <c r="M42" s="8" t="s">
        <v>27</v>
      </c>
      <c r="N42" s="1">
        <f t="shared" ref="N42:N55" si="9">G42</f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6"/>
        <v>2.4671999999999997E-4</v>
      </c>
      <c r="AL42" s="8">
        <f t="shared" si="7"/>
        <v>2.5000000000000001E-2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8"/>
        <v>9.75E-3</v>
      </c>
      <c r="H43" s="2">
        <v>2.96</v>
      </c>
      <c r="I43" s="6"/>
      <c r="J43" s="8"/>
      <c r="K43" s="8"/>
      <c r="L43" s="8"/>
      <c r="M43" s="8"/>
      <c r="N43" s="1">
        <f t="shared" si="9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6"/>
        <v>2.586E-4</v>
      </c>
      <c r="AL43" s="8">
        <f t="shared" si="7"/>
        <v>2.5049999999999999E-2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8"/>
        <v>1.06E-2</v>
      </c>
      <c r="H44" s="2">
        <v>2.98</v>
      </c>
      <c r="I44" s="6"/>
      <c r="J44" s="8"/>
      <c r="K44" s="8"/>
      <c r="L44" s="8"/>
      <c r="M44" s="8"/>
      <c r="N44" s="1">
        <f t="shared" si="9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6"/>
        <v>2.6363999999999999E-4</v>
      </c>
      <c r="AL44" s="8">
        <f t="shared" si="7"/>
        <v>2.5100000000000001E-2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8"/>
        <v>1.2039999999999999E-2</v>
      </c>
      <c r="H45" s="2">
        <v>3</v>
      </c>
      <c r="I45" s="6"/>
      <c r="J45" s="8"/>
      <c r="K45" s="8"/>
      <c r="L45" s="8"/>
      <c r="M45" s="8"/>
      <c r="N45" s="1">
        <f t="shared" si="9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6"/>
        <v>2.8091999999999999E-4</v>
      </c>
      <c r="AL45" s="8">
        <f t="shared" si="7"/>
        <v>2.5149999999999999E-2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8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9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6"/>
        <v>2.901E-4</v>
      </c>
      <c r="AL46" s="8">
        <f t="shared" si="7"/>
        <v>2.52E-2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8"/>
        <v>1.298E-2</v>
      </c>
      <c r="H47" s="2">
        <v>3.02</v>
      </c>
      <c r="I47" s="6"/>
      <c r="J47" s="8"/>
      <c r="K47" s="8"/>
      <c r="L47" s="8"/>
      <c r="M47" s="8"/>
      <c r="N47" s="1">
        <f t="shared" si="9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6"/>
        <v>2.9838E-4</v>
      </c>
      <c r="AL47" s="8">
        <f t="shared" si="7"/>
        <v>2.5250000000000002E-2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8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9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6"/>
        <v>3.1062E-4</v>
      </c>
      <c r="AL48" s="8">
        <f t="shared" si="7"/>
        <v>2.5300000000000003E-2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8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9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6"/>
        <v>3.0684000000000001E-4</v>
      </c>
      <c r="AL49" s="8">
        <f t="shared" si="7"/>
        <v>2.5349999999999998E-2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8"/>
        <v>1.491E-2</v>
      </c>
      <c r="H50" s="2">
        <v>3.05</v>
      </c>
      <c r="I50" s="6"/>
      <c r="J50" s="8"/>
      <c r="K50" s="8"/>
      <c r="L50" s="8"/>
      <c r="M50" s="8"/>
      <c r="N50" s="1">
        <f t="shared" si="9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6"/>
        <v>3.4230000000000003E-4</v>
      </c>
      <c r="AL50" s="8">
        <f t="shared" si="7"/>
        <v>2.5399999999999999E-2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8"/>
        <v>1.559E-2</v>
      </c>
      <c r="H51" s="2">
        <v>3.06</v>
      </c>
      <c r="I51" s="6"/>
      <c r="J51" s="8"/>
      <c r="K51" s="8"/>
      <c r="L51" s="8"/>
      <c r="M51" s="8"/>
      <c r="N51" s="1">
        <f t="shared" si="9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6"/>
        <v>3.4842E-4</v>
      </c>
      <c r="AL51" s="8">
        <f t="shared" si="7"/>
        <v>2.545E-2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8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9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6"/>
        <v>3.6588000000000001E-4</v>
      </c>
      <c r="AL52" s="8">
        <f t="shared" si="7"/>
        <v>2.5500000000000002E-2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8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9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8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9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8"/>
        <v>1.866E-2</v>
      </c>
      <c r="H55" s="2">
        <v>3.1</v>
      </c>
      <c r="I55" s="6"/>
      <c r="J55" s="8"/>
      <c r="K55" s="8"/>
      <c r="L55" s="8"/>
      <c r="M55" s="8"/>
      <c r="N55" s="1">
        <f t="shared" si="9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20</v>
      </c>
      <c r="AK56" s="9" t="s">
        <v>21</v>
      </c>
      <c r="AL56" s="9" t="s">
        <v>22</v>
      </c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>
        <f>ABS(0.018*G61+3*0.00001)</f>
        <v>3.0000000000000004E-5</v>
      </c>
      <c r="AL57" s="9">
        <f>ABS(0.005*H61+1*0.01)</f>
        <v>1.8000000000000002E-2</v>
      </c>
    </row>
    <row r="58" spans="1:38" x14ac:dyDescent="0.3">
      <c r="A58" s="9"/>
      <c r="B58" s="9" t="s">
        <v>7</v>
      </c>
      <c r="C58" s="9"/>
      <c r="D58" s="9"/>
      <c r="E58" s="9"/>
      <c r="F58" s="9"/>
      <c r="G58" s="9" t="s">
        <v>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>
        <f t="shared" ref="AK58:AK88" si="10">ABS(0.018*G62+3*0.00001)</f>
        <v>3.0360000000000004E-5</v>
      </c>
      <c r="AL58" s="9">
        <f t="shared" ref="AL58:AL88" si="11">ABS(0.005*H62+1*0.01)</f>
        <v>1.8500000000000003E-2</v>
      </c>
    </row>
    <row r="59" spans="1:38" x14ac:dyDescent="0.3">
      <c r="A59" s="9"/>
      <c r="B59" s="9" t="s">
        <v>6</v>
      </c>
      <c r="C59" s="9"/>
      <c r="D59" s="9"/>
      <c r="E59" s="9"/>
      <c r="F59" s="9"/>
      <c r="G59" s="9">
        <f>575*10^(-9)</f>
        <v>5.75E-7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>
        <f t="shared" si="10"/>
        <v>3.0720000000000004E-5</v>
      </c>
      <c r="AL59" s="9">
        <f t="shared" si="11"/>
        <v>1.8599999999999998E-2</v>
      </c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9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>
        <f t="shared" si="10"/>
        <v>3.1260000000000002E-5</v>
      </c>
      <c r="AL60" s="9">
        <f t="shared" si="11"/>
        <v>1.8700000000000001E-2</v>
      </c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>
        <f t="shared" si="10"/>
        <v>3.1980000000000002E-5</v>
      </c>
      <c r="AL61" s="9">
        <f t="shared" si="11"/>
        <v>1.8800000000000001E-2</v>
      </c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2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>
        <f t="shared" si="10"/>
        <v>3.3060000000000005E-5</v>
      </c>
      <c r="AL62" s="9">
        <f t="shared" si="11"/>
        <v>1.89E-2</v>
      </c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2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>
        <f t="shared" si="10"/>
        <v>3.4680000000000007E-5</v>
      </c>
      <c r="AL63" s="9">
        <f t="shared" si="11"/>
        <v>1.9000000000000003E-2</v>
      </c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2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>
        <f t="shared" si="10"/>
        <v>3.7380000000000005E-5</v>
      </c>
      <c r="AL64" s="9">
        <f t="shared" si="11"/>
        <v>1.9099999999999999E-2</v>
      </c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2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>
        <f t="shared" si="10"/>
        <v>4.1340000000000007E-5</v>
      </c>
      <c r="AL65" s="9">
        <f t="shared" si="11"/>
        <v>1.9200000000000002E-2</v>
      </c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2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>
        <f t="shared" si="10"/>
        <v>4.7639999999999998E-5</v>
      </c>
      <c r="AL66" s="9">
        <f t="shared" si="11"/>
        <v>1.9300000000000001E-2</v>
      </c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2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>
        <f t="shared" si="10"/>
        <v>5.7540000000000008E-5</v>
      </c>
      <c r="AL67" s="9">
        <f t="shared" si="11"/>
        <v>1.9400000000000001E-2</v>
      </c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3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>
        <f t="shared" si="10"/>
        <v>7.1580000000000002E-5</v>
      </c>
      <c r="AL68" s="9">
        <f t="shared" si="11"/>
        <v>1.95E-2</v>
      </c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3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>
        <f t="shared" si="10"/>
        <v>8.0039999999999999E-5</v>
      </c>
      <c r="AL69" s="9">
        <f t="shared" si="11"/>
        <v>1.9549999999999998E-2</v>
      </c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3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>
        <f t="shared" si="10"/>
        <v>9.0660000000000003E-5</v>
      </c>
      <c r="AL70" s="9">
        <f t="shared" si="11"/>
        <v>1.9599999999999999E-2</v>
      </c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3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>
        <f t="shared" si="10"/>
        <v>1.0254E-4</v>
      </c>
      <c r="AL71" s="9">
        <f t="shared" si="11"/>
        <v>1.9650000000000001E-2</v>
      </c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3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>
        <f t="shared" si="10"/>
        <v>1.1622E-4</v>
      </c>
      <c r="AL72" s="9">
        <f t="shared" si="11"/>
        <v>1.9700000000000002E-2</v>
      </c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3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>
        <f t="shared" si="10"/>
        <v>1.3134E-4</v>
      </c>
      <c r="AL73" s="9">
        <f t="shared" si="11"/>
        <v>1.975E-2</v>
      </c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3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>
        <f t="shared" si="10"/>
        <v>1.4808000000000001E-4</v>
      </c>
      <c r="AL74" s="9">
        <f t="shared" si="11"/>
        <v>1.9799999999999998E-2</v>
      </c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3"/>
        <v>4.0300000000000006E-3</v>
      </c>
      <c r="H75" s="3">
        <v>1.93</v>
      </c>
      <c r="I75" s="9"/>
      <c r="J75" s="6" t="s">
        <v>14</v>
      </c>
      <c r="K75" s="6"/>
      <c r="L75" s="6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>
        <f t="shared" si="10"/>
        <v>1.6553999999999999E-4</v>
      </c>
      <c r="AL75" s="9">
        <f t="shared" si="11"/>
        <v>1.985E-2</v>
      </c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3"/>
        <v>4.79E-3</v>
      </c>
      <c r="H76" s="3">
        <v>1.94</v>
      </c>
      <c r="I76" s="6"/>
      <c r="J76" s="6" t="s">
        <v>10</v>
      </c>
      <c r="K76" s="6">
        <f t="array" ref="K76:L77">LINEST(N89:N92,O89:O92,TRUE,TRUE)</f>
        <v>0.19899999999999887</v>
      </c>
      <c r="L76" s="6">
        <v>-0.38908999999999766</v>
      </c>
      <c r="M76" s="9"/>
      <c r="N76" s="9"/>
      <c r="O76" s="9"/>
      <c r="P76" s="6" t="s">
        <v>18</v>
      </c>
      <c r="Q76" s="6" t="s">
        <v>13</v>
      </c>
      <c r="R76" s="6">
        <f t="shared" ref="R76" si="14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>
        <f t="shared" si="10"/>
        <v>1.8587999999999998E-4</v>
      </c>
      <c r="AL76" s="9">
        <f t="shared" si="11"/>
        <v>1.9900000000000001E-2</v>
      </c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3"/>
        <v>5.6299999999999996E-3</v>
      </c>
      <c r="H77" s="3">
        <v>1.95</v>
      </c>
      <c r="I77" s="6"/>
      <c r="J77" s="6" t="s">
        <v>12</v>
      </c>
      <c r="K77" s="6">
        <v>7.9372539331935485E-3</v>
      </c>
      <c r="L77" s="6">
        <v>1.654941237627441E-2</v>
      </c>
      <c r="M77" s="9"/>
      <c r="N77" s="9"/>
      <c r="O77" s="9"/>
      <c r="P77" s="9" t="s">
        <v>23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>
        <f t="shared" si="10"/>
        <v>2.0784000000000002E-4</v>
      </c>
      <c r="AL77" s="9">
        <f t="shared" si="11"/>
        <v>1.9950000000000002E-2</v>
      </c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3"/>
        <v>6.5599999999999999E-3</v>
      </c>
      <c r="H78" s="3">
        <v>1.96</v>
      </c>
      <c r="I78" s="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>
        <f t="shared" si="10"/>
        <v>2.2943999999999997E-4</v>
      </c>
      <c r="AL78" s="9">
        <f t="shared" si="11"/>
        <v>0.02</v>
      </c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3"/>
        <v>7.5300000000000002E-3</v>
      </c>
      <c r="H79" s="3">
        <v>1.97</v>
      </c>
      <c r="I79" s="6"/>
      <c r="J79" s="9"/>
      <c r="K79" s="9"/>
      <c r="L79" s="9"/>
      <c r="M79" s="9"/>
      <c r="N79" s="9"/>
      <c r="O79" s="9"/>
      <c r="P79" s="9"/>
      <c r="Q79" s="9"/>
      <c r="R79" s="9"/>
      <c r="S79" s="6" t="s">
        <v>19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>
        <f t="shared" si="10"/>
        <v>2.5428000000000001E-4</v>
      </c>
      <c r="AL79" s="9">
        <f t="shared" si="11"/>
        <v>2.0049999999999998E-2</v>
      </c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3"/>
        <v>8.6599999999999993E-3</v>
      </c>
      <c r="H80" s="3">
        <v>1.98</v>
      </c>
      <c r="I80" s="6"/>
      <c r="J80" s="9"/>
      <c r="K80" s="9"/>
      <c r="L80" s="9"/>
      <c r="M80" s="9"/>
      <c r="N80" s="9"/>
      <c r="O80" s="9"/>
      <c r="P80" s="9"/>
      <c r="Q80" s="9"/>
      <c r="R80" s="10" t="s">
        <v>15</v>
      </c>
      <c r="S80" s="6">
        <f>($O$2*G59*R76)/($O$1)</f>
        <v>6.0114280969549315E-34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>
        <f t="shared" si="10"/>
        <v>2.8308000000000001E-4</v>
      </c>
      <c r="AL80" s="9">
        <f t="shared" si="11"/>
        <v>2.01E-2</v>
      </c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3"/>
        <v>9.8800000000000016E-3</v>
      </c>
      <c r="H81" s="3">
        <v>1.99</v>
      </c>
      <c r="I81" s="6"/>
      <c r="J81" s="9"/>
      <c r="K81" s="9"/>
      <c r="L81" s="9"/>
      <c r="M81" s="9"/>
      <c r="N81" s="9"/>
      <c r="O81" s="9"/>
      <c r="P81" s="9"/>
      <c r="Q81" s="9"/>
      <c r="R81" s="9" t="s">
        <v>24</v>
      </c>
      <c r="S81" s="6">
        <f>SQRT((($O$3^2)*((($O$2*R76)/($O$1))^2))+((Q77^2)*((($O$2*G59)/($O$1)))^2))</f>
        <v>3.5052241860758049E-35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>
        <f t="shared" si="10"/>
        <v>3.0791999999999999E-4</v>
      </c>
      <c r="AL81" s="9">
        <f t="shared" si="11"/>
        <v>2.0150000000000001E-2</v>
      </c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3"/>
        <v>1.108E-2</v>
      </c>
      <c r="H82" s="3">
        <v>2</v>
      </c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>
        <f t="shared" si="10"/>
        <v>3.4284000000000002E-4</v>
      </c>
      <c r="AL82" s="9">
        <f t="shared" si="11"/>
        <v>2.0200000000000003E-2</v>
      </c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3"/>
        <v>1.2460000000000001E-2</v>
      </c>
      <c r="H83" s="3">
        <v>2.0099999999999998</v>
      </c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>
        <f t="shared" si="10"/>
        <v>3.7181999999999997E-4</v>
      </c>
      <c r="AL83" s="9">
        <f t="shared" si="11"/>
        <v>2.0249999999999997E-2</v>
      </c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3"/>
        <v>1.4060000000000001E-2</v>
      </c>
      <c r="H84" s="3">
        <v>2.02</v>
      </c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>
        <f t="shared" si="10"/>
        <v>4.0476000000000005E-4</v>
      </c>
      <c r="AL84" s="9">
        <f t="shared" si="11"/>
        <v>2.0299999999999999E-2</v>
      </c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3"/>
        <v>1.5439999999999999E-2</v>
      </c>
      <c r="H85" s="3">
        <v>2.0299999999999998</v>
      </c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>
        <f t="shared" si="10"/>
        <v>4.3878E-4</v>
      </c>
      <c r="AL85" s="9">
        <f t="shared" si="11"/>
        <v>2.035E-2</v>
      </c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3"/>
        <v>1.738E-2</v>
      </c>
      <c r="H86" s="3">
        <v>2.04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>
        <f t="shared" si="10"/>
        <v>4.7945999999999997E-4</v>
      </c>
      <c r="AL86" s="9">
        <f t="shared" si="11"/>
        <v>2.0400000000000001E-2</v>
      </c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3"/>
        <v>1.899E-2</v>
      </c>
      <c r="H87" s="3">
        <v>2.0499999999999998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>
        <f t="shared" si="10"/>
        <v>5.1473999999999997E-4</v>
      </c>
      <c r="AL87" s="9">
        <f t="shared" si="11"/>
        <v>2.0449999999999999E-2</v>
      </c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3"/>
        <v>2.0820000000000002E-2</v>
      </c>
      <c r="H88" s="3">
        <v>2.06</v>
      </c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>
        <f t="shared" si="10"/>
        <v>5.4641999999999994E-4</v>
      </c>
      <c r="AL88" s="9">
        <f t="shared" si="11"/>
        <v>2.0500000000000001E-2</v>
      </c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3"/>
        <v>2.2710000000000001E-2</v>
      </c>
      <c r="H89" s="3">
        <v>2.0699999999999998</v>
      </c>
      <c r="I89" s="6"/>
      <c r="J89" s="9"/>
      <c r="K89" s="9"/>
      <c r="L89" s="9"/>
      <c r="M89" s="9" t="s">
        <v>27</v>
      </c>
      <c r="N89" s="5">
        <f t="shared" ref="N89:N92" si="15">G89</f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3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5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3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5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3"/>
        <v>2.869E-2</v>
      </c>
      <c r="H92" s="3">
        <v>2.1</v>
      </c>
      <c r="I92" s="6"/>
      <c r="J92" s="9"/>
      <c r="K92" s="9"/>
      <c r="L92" s="9"/>
      <c r="M92" s="9"/>
      <c r="N92" s="5">
        <f t="shared" si="15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2019-11-13T18:05:56Z</dcterms:modified>
</cp:coreProperties>
</file>