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6\"/>
    </mc:Choice>
  </mc:AlternateContent>
  <xr:revisionPtr revIDLastSave="0" documentId="13_ncr:1_{9E892031-9A8F-4BD4-8CCD-BDC240CDD2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K8" i="1" s="1"/>
  <c r="G9" i="1"/>
  <c r="K9" i="1" s="1"/>
  <c r="G10" i="1"/>
  <c r="K10" i="1" s="1"/>
  <c r="G11" i="1"/>
  <c r="K11" i="1" s="1"/>
  <c r="G12" i="1"/>
  <c r="K12" i="1" s="1"/>
  <c r="G13" i="1"/>
  <c r="G14" i="1"/>
  <c r="K4" i="1"/>
  <c r="K5" i="1"/>
  <c r="K6" i="1"/>
  <c r="K7" i="1"/>
  <c r="K13" i="1"/>
  <c r="K14" i="1"/>
  <c r="J5" i="1"/>
  <c r="I5" i="1"/>
  <c r="I6" i="1"/>
  <c r="I7" i="1"/>
  <c r="I8" i="1"/>
  <c r="I9" i="1"/>
  <c r="I10" i="1"/>
  <c r="I11" i="1"/>
  <c r="I12" i="1"/>
  <c r="I13" i="1"/>
  <c r="I14" i="1"/>
  <c r="I4" i="1"/>
  <c r="I44" i="1" l="1"/>
  <c r="I45" i="1"/>
  <c r="I46" i="1"/>
  <c r="I47" i="1"/>
  <c r="I48" i="1"/>
  <c r="I49" i="1"/>
  <c r="I50" i="1"/>
  <c r="I51" i="1"/>
  <c r="I52" i="1"/>
  <c r="I53" i="1"/>
  <c r="I43" i="1"/>
  <c r="H44" i="1"/>
  <c r="H45" i="1"/>
  <c r="H46" i="1"/>
  <c r="H47" i="1"/>
  <c r="H48" i="1"/>
  <c r="H49" i="1"/>
  <c r="H50" i="1"/>
  <c r="H51" i="1"/>
  <c r="H52" i="1"/>
  <c r="H53" i="1"/>
  <c r="H43" i="1"/>
  <c r="G44" i="1"/>
  <c r="G45" i="1"/>
  <c r="G46" i="1"/>
  <c r="G47" i="1"/>
  <c r="G48" i="1"/>
  <c r="G49" i="1"/>
  <c r="G50" i="1"/>
  <c r="G51" i="1"/>
  <c r="G52" i="1"/>
  <c r="G53" i="1"/>
  <c r="G43" i="1"/>
  <c r="J32" i="1" l="1"/>
  <c r="J33" i="1"/>
  <c r="J34" i="1"/>
  <c r="J35" i="1"/>
  <c r="J36" i="1"/>
  <c r="J37" i="1"/>
  <c r="J38" i="1"/>
  <c r="J39" i="1"/>
  <c r="J40" i="1"/>
  <c r="J41" i="1"/>
  <c r="J31" i="1"/>
  <c r="H5" i="1"/>
  <c r="H6" i="1"/>
  <c r="J6" i="1" s="1"/>
  <c r="H7" i="1"/>
  <c r="J7" i="1" s="1"/>
  <c r="H8" i="1"/>
  <c r="J8" i="1" s="1"/>
  <c r="H9" i="1"/>
  <c r="J9" i="1" s="1"/>
  <c r="H10" i="1"/>
  <c r="H11" i="1"/>
  <c r="H12" i="1"/>
  <c r="H13" i="1"/>
  <c r="J13" i="1" s="1"/>
  <c r="H14" i="1"/>
  <c r="J14" i="1" s="1"/>
  <c r="H4" i="1"/>
  <c r="J4" i="1" s="1"/>
  <c r="C18" i="1"/>
  <c r="C19" i="1"/>
  <c r="C20" i="1"/>
  <c r="C21" i="1"/>
  <c r="C22" i="1"/>
  <c r="C23" i="1"/>
  <c r="C24" i="1"/>
  <c r="C25" i="1"/>
  <c r="C26" i="1"/>
  <c r="C17" i="1"/>
  <c r="J10" i="1"/>
  <c r="J11" i="1"/>
  <c r="J12" i="1"/>
  <c r="M4" i="1" l="1" a="1"/>
  <c r="N4" i="1" s="1"/>
  <c r="N5" i="1" l="1"/>
  <c r="M5" i="1"/>
  <c r="M4" i="1"/>
</calcChain>
</file>

<file path=xl/sharedStrings.xml><?xml version="1.0" encoding="utf-8"?>
<sst xmlns="http://schemas.openxmlformats.org/spreadsheetml/2006/main" count="26" uniqueCount="21">
  <si>
    <t>Temperatura:</t>
  </si>
  <si>
    <t>T_0:</t>
  </si>
  <si>
    <t>T[C]</t>
  </si>
  <si>
    <t>I[A]</t>
  </si>
  <si>
    <t>U[V]</t>
  </si>
  <si>
    <t>deltaL[mm]</t>
  </si>
  <si>
    <t>L0</t>
  </si>
  <si>
    <t>deltaL[m]</t>
  </si>
  <si>
    <t>Niepewnosci:</t>
  </si>
  <si>
    <t>u_B(T)</t>
  </si>
  <si>
    <t>u_B(I)</t>
  </si>
  <si>
    <t>u_B(U)</t>
  </si>
  <si>
    <t>U_c(deltaT)</t>
  </si>
  <si>
    <t>delta L/L0</t>
  </si>
  <si>
    <t>L</t>
  </si>
  <si>
    <t>u(L)</t>
  </si>
  <si>
    <t>u(L0)=</t>
  </si>
  <si>
    <t>L[m]</t>
  </si>
  <si>
    <t>delta L[m]</t>
  </si>
  <si>
    <t>u(delta L/L0)</t>
  </si>
  <si>
    <t>u(T)=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</si>
</sst>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8" formatCode="0.0000000"/>
    <numFmt numFmtId="169" formatCode="0.00000000"/>
  </numFmts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" fontId="0" fillId="0" borderId="0" xfId="0" applyNumberFormat="1"/>
    <xf numFmtId="164" fontId="0" fillId="0" borderId="0" xfId="0" applyNumberFormat="1"/>
    <xf numFmtId="0" fontId="1" fillId="2" borderId="0" xfId="1" applyBorder="1"/>
    <xf numFmtId="168" fontId="1" fillId="2" borderId="1" xfId="1" applyNumberFormat="1"/>
    <xf numFmtId="165" fontId="1" fillId="2" borderId="1" xfId="1" applyNumberFormat="1"/>
    <xf numFmtId="169" fontId="1" fillId="2" borderId="1" xfId="1" applyNumberFormat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57154262820973"/>
          <c:y val="0.1388888888888889"/>
          <c:w val="0.75837815355047833"/>
          <c:h val="0.7633179083383807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0.2900000000000000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Arkusz1!$K$4:$K$14</c:f>
                <c:numCache>
                  <c:formatCode>General</c:formatCode>
                  <c:ptCount val="11"/>
                  <c:pt idx="0">
                    <c:v>4.5714333446274175E-3</c:v>
                  </c:pt>
                  <c:pt idx="1">
                    <c:v>4.5722170172786836E-3</c:v>
                  </c:pt>
                  <c:pt idx="2">
                    <c:v>4.5726872208695785E-3</c:v>
                  </c:pt>
                  <c:pt idx="3">
                    <c:v>4.5732619141474751E-3</c:v>
                  </c:pt>
                  <c:pt idx="4">
                    <c:v>4.5737321177385937E-3</c:v>
                  </c:pt>
                  <c:pt idx="5">
                    <c:v>4.5743590558602418E-3</c:v>
                  </c:pt>
                  <c:pt idx="6">
                    <c:v>4.5750382388255626E-3</c:v>
                  </c:pt>
                  <c:pt idx="7">
                    <c:v>4.5757174217910951E-3</c:v>
                  </c:pt>
                  <c:pt idx="8">
                    <c:v>4.5773892567840665E-3</c:v>
                  </c:pt>
                  <c:pt idx="9">
                    <c:v>4.5792178263090863E-3</c:v>
                  </c:pt>
                  <c:pt idx="10">
                    <c:v>4.5809419061483541E-3</c:v>
                  </c:pt>
                </c:numCache>
              </c:numRef>
            </c:plus>
            <c:minus>
              <c:numRef>
                <c:f>Arkusz1!$K$4:$K$14</c:f>
                <c:numCache>
                  <c:formatCode>General</c:formatCode>
                  <c:ptCount val="11"/>
                  <c:pt idx="0">
                    <c:v>4.5714333446274175E-3</c:v>
                  </c:pt>
                  <c:pt idx="1">
                    <c:v>4.5722170172786836E-3</c:v>
                  </c:pt>
                  <c:pt idx="2">
                    <c:v>4.5726872208695785E-3</c:v>
                  </c:pt>
                  <c:pt idx="3">
                    <c:v>4.5732619141474751E-3</c:v>
                  </c:pt>
                  <c:pt idx="4">
                    <c:v>4.5737321177385937E-3</c:v>
                  </c:pt>
                  <c:pt idx="5">
                    <c:v>4.5743590558602418E-3</c:v>
                  </c:pt>
                  <c:pt idx="6">
                    <c:v>4.5750382388255626E-3</c:v>
                  </c:pt>
                  <c:pt idx="7">
                    <c:v>4.5757174217910951E-3</c:v>
                  </c:pt>
                  <c:pt idx="8">
                    <c:v>4.5773892567840665E-3</c:v>
                  </c:pt>
                  <c:pt idx="9">
                    <c:v>4.5792178263090863E-3</c:v>
                  </c:pt>
                  <c:pt idx="10">
                    <c:v>4.5809419061483541E-3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Arkusz1!$C$16:$C$26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15.5</c:v>
                </c:pt>
                <c:pt idx="3">
                  <c:v>22.299999999999997</c:v>
                </c:pt>
                <c:pt idx="4">
                  <c:v>28.5</c:v>
                </c:pt>
                <c:pt idx="5">
                  <c:v>36.299999999999997</c:v>
                </c:pt>
                <c:pt idx="6">
                  <c:v>44.5</c:v>
                </c:pt>
                <c:pt idx="7">
                  <c:v>52.7</c:v>
                </c:pt>
                <c:pt idx="8">
                  <c:v>72.599999999999994</c:v>
                </c:pt>
                <c:pt idx="9">
                  <c:v>93</c:v>
                </c:pt>
                <c:pt idx="10">
                  <c:v>117.69999999999999</c:v>
                </c:pt>
              </c:numCache>
            </c:numRef>
          </c:xVal>
          <c:yVal>
            <c:numRef>
              <c:f>Arkusz1!$J$4:$J$14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1.7142857142857143E-4</c:v>
                </c:pt>
                <c:pt idx="2">
                  <c:v>2.7428571428571427E-4</c:v>
                </c:pt>
                <c:pt idx="3">
                  <c:v>4.0000000000000007E-4</c:v>
                </c:pt>
                <c:pt idx="4">
                  <c:v>5.0285714285714278E-4</c:v>
                </c:pt>
                <c:pt idx="5">
                  <c:v>6.4000000000000005E-4</c:v>
                </c:pt>
                <c:pt idx="6">
                  <c:v>7.8857142857142863E-4</c:v>
                </c:pt>
                <c:pt idx="7">
                  <c:v>9.3714285714285709E-4</c:v>
                </c:pt>
                <c:pt idx="8">
                  <c:v>1.3028571428571427E-3</c:v>
                </c:pt>
                <c:pt idx="9">
                  <c:v>1.7028571428571429E-3</c:v>
                </c:pt>
                <c:pt idx="10">
                  <c:v>2.0799999999999998E-3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2DC-91F6-D3D21BC55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188832"/>
        <c:axId val="266967904"/>
      </c:scatterChart>
      <c:valAx>
        <c:axId val="42218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67904"/>
        <c:crosses val="autoZero"/>
        <c:crossBetween val="midCat"/>
      </c:valAx>
      <c:valAx>
        <c:axId val="2669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8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571499</xdr:colOff>
      <xdr:row>10</xdr:row>
      <xdr:rowOff>104774</xdr:rowOff>
    </xdr:from>
    <xdr:to>
      <xdr:col>19</xdr:col>
      <xdr:colOff>485774</xdr:colOff>
      <xdr:row>26</xdr:row>
      <xdr:rowOff>152399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E81468-31B7-406B-B9C5-F0BAF01DF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142876</xdr:colOff>
      <xdr:row>10</xdr:row>
      <xdr:rowOff>157162</xdr:rowOff>
    </xdr:from>
    <xdr:ext cx="2257424" cy="266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A0F170AB-6849-4E99-9D31-4B53D18EE2A7}"/>
                </a:ext>
              </a:extLst>
            </xdr:cNvPr>
            <xdr:cNvSpPr txBox="1"/>
          </xdr:nvSpPr>
          <xdr:spPr>
            <a:xfrm>
              <a:off x="8686801" y="2062162"/>
              <a:ext cx="2257424" cy="266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/>
                <a:t>Wykres </a:t>
              </a:r>
              <a14:m>
                <m:oMath xmlns:m="http://schemas.openxmlformats.org/officeDocument/2006/math">
                  <m:f>
                    <m:fPr>
                      <m:ctrlPr>
                        <a:rPr lang="pl-PL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l-GR" sz="1100" i="1">
                          <a:latin typeface="Cambria Math" panose="02040503050406030204" pitchFamily="18" charset="0"/>
                        </a:rPr>
                        <m:t>Δ</m:t>
                      </m:r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𝐿</m:t>
                      </m:r>
                    </m:num>
                    <m:den>
                      <m:sSub>
                        <m:sSubPr>
                          <m:ctrlPr>
                            <a:rPr lang="pl-PL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l-PL" sz="1100" b="0" i="1">
                              <a:latin typeface="Cambria Math" panose="02040503050406030204" pitchFamily="18" charset="0"/>
                            </a:rPr>
                            <m:t>𝐿</m:t>
                          </m:r>
                        </m:e>
                        <m:sub>
                          <m:r>
                            <a:rPr lang="pl-PL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</m:den>
                  </m:f>
                  <m:r>
                    <a:rPr lang="pl-PL" sz="1100" b="0" i="1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α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∗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Δ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𝑇</m:t>
                  </m:r>
                </m:oMath>
              </a14:m>
              <a:endParaRPr lang="pl-PL" sz="1100"/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A0F170AB-6849-4E99-9D31-4B53D18EE2A7}"/>
                </a:ext>
              </a:extLst>
            </xdr:cNvPr>
            <xdr:cNvSpPr txBox="1"/>
          </xdr:nvSpPr>
          <xdr:spPr>
            <a:xfrm>
              <a:off x="8686801" y="2062162"/>
              <a:ext cx="2257424" cy="266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/>
                <a:t>Wykres </a:t>
              </a:r>
              <a:r>
                <a:rPr lang="el-GR" sz="1100" i="0">
                  <a:latin typeface="Cambria Math" panose="02040503050406030204" pitchFamily="18" charset="0"/>
                </a:rPr>
                <a:t>Δ</a:t>
              </a:r>
              <a:r>
                <a:rPr lang="pl-PL" sz="1100" b="0" i="0">
                  <a:latin typeface="Cambria Math" panose="02040503050406030204" pitchFamily="18" charset="0"/>
                </a:rPr>
                <a:t>𝐿/𝐿_0 =</a:t>
              </a:r>
              <a:r>
                <a:rPr lang="el-GR" sz="1100" b="0" i="0">
                  <a:latin typeface="Cambria Math" panose="02040503050406030204" pitchFamily="18" charset="0"/>
                </a:rPr>
                <a:t>α</a:t>
              </a:r>
              <a:r>
                <a:rPr lang="pl-PL" sz="1100" b="0" i="0">
                  <a:latin typeface="Cambria Math" panose="02040503050406030204" pitchFamily="18" charset="0"/>
                </a:rPr>
                <a:t>∗</a:t>
              </a:r>
              <a:r>
                <a:rPr lang="el-GR" sz="1100" b="0" i="0">
                  <a:latin typeface="Cambria Math" panose="02040503050406030204" pitchFamily="18" charset="0"/>
                </a:rPr>
                <a:t>Δ</a:t>
              </a:r>
              <a:r>
                <a:rPr lang="pl-PL" sz="1100" b="0" i="0">
                  <a:latin typeface="Cambria Math" panose="02040503050406030204" pitchFamily="18" charset="0"/>
                </a:rPr>
                <a:t>𝑇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15</xdr:col>
      <xdr:colOff>438151</xdr:colOff>
      <xdr:row>13</xdr:row>
      <xdr:rowOff>71437</xdr:rowOff>
    </xdr:from>
    <xdr:ext cx="2164268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504989BD-966F-4908-A663-D0D6F3AB2CA4}"/>
                </a:ext>
              </a:extLst>
            </xdr:cNvPr>
            <xdr:cNvSpPr txBox="1"/>
          </xdr:nvSpPr>
          <xdr:spPr>
            <a:xfrm>
              <a:off x="9591676" y="2547937"/>
              <a:ext cx="216426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=1,793∗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−5</m:t>
                        </m:r>
                      </m:sup>
                    </m:sSup>
                    <m:r>
                      <a:rPr lang="pl-PL" sz="1100" b="0" i="1">
                        <a:latin typeface="Cambria Math" panose="02040503050406030204" pitchFamily="18" charset="0"/>
                      </a:rPr>
                      <m:t>−3,978∗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−6</m:t>
                        </m:r>
                      </m:sup>
                    </m:sSup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504989BD-966F-4908-A663-D0D6F3AB2CA4}"/>
                </a:ext>
              </a:extLst>
            </xdr:cNvPr>
            <xdr:cNvSpPr txBox="1"/>
          </xdr:nvSpPr>
          <xdr:spPr>
            <a:xfrm>
              <a:off x="9591676" y="2547937"/>
              <a:ext cx="216426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𝑦=1,793∗〖10〗^(−5)−3,978∗〖10〗^(−6)</a:t>
              </a:r>
              <a:endParaRPr lang="pl-PL" sz="1100"/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0.02598</cdr:x>
      <cdr:y>0.46423</cdr:y>
    </cdr:from>
    <cdr:to>
      <cdr:x>0.10435</cdr:x>
      <cdr:y>0.57983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4AC08897-CDCC-41F2-9C15-EE7454FA488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 rot="16200000">
          <a:off x="163275" y="1361517"/>
          <a:ext cx="346289" cy="40455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0.53513</cdr:x>
      <cdr:y>0.90692</cdr:y>
    </cdr:from>
    <cdr:to>
      <cdr:x>0.62842</cdr:x>
      <cdr:y>0.99751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F12D99D8-2BC4-4B31-9750-2BBD9A6FCB1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cdr:blipFill>
      <cdr:spPr>
        <a:xfrm xmlns:a="http://schemas.openxmlformats.org/drawingml/2006/main">
          <a:off x="2798317" y="2807481"/>
          <a:ext cx="487809" cy="280427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zoomScaleNormal="100" workbookViewId="0">
      <selection activeCell="F18" sqref="F18"/>
    </sheetView>
  </sheetViews>
  <sheetFormatPr defaultRowHeight="14.4" x14ac:dyDescent="0.3"/>
  <cols>
    <col min="1" max="1" width="4.5546875" bestFit="1" customWidth="1"/>
    <col min="2" max="2" width="12.109375" bestFit="1" customWidth="1"/>
    <col min="3" max="3" width="6" bestFit="1" customWidth="1"/>
    <col min="4" max="4" width="5" bestFit="1" customWidth="1"/>
    <col min="5" max="5" width="13.33203125" bestFit="1" customWidth="1"/>
    <col min="6" max="6" width="13.109375" bestFit="1" customWidth="1"/>
    <col min="7" max="7" width="9.44140625" bestFit="1" customWidth="1"/>
    <col min="10" max="10" width="12" bestFit="1" customWidth="1"/>
    <col min="11" max="11" width="11.21875" bestFit="1" customWidth="1"/>
    <col min="13" max="13" width="12.109375" bestFit="1" customWidth="1"/>
    <col min="14" max="14" width="12.6640625" bestFit="1" customWidth="1"/>
  </cols>
  <sheetData>
    <row r="1" spans="1:14" x14ac:dyDescent="0.3">
      <c r="G1" t="s">
        <v>15</v>
      </c>
      <c r="H1" t="s">
        <v>6</v>
      </c>
      <c r="I1" t="s">
        <v>14</v>
      </c>
    </row>
    <row r="2" spans="1:14" x14ac:dyDescent="0.3">
      <c r="H2">
        <v>0.875</v>
      </c>
    </row>
    <row r="3" spans="1:14" x14ac:dyDescent="0.3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15</v>
      </c>
      <c r="H3" s="1" t="s">
        <v>18</v>
      </c>
      <c r="I3" s="1" t="s">
        <v>17</v>
      </c>
      <c r="J3" s="1" t="s">
        <v>13</v>
      </c>
      <c r="K3" s="1" t="s">
        <v>19</v>
      </c>
    </row>
    <row r="4" spans="1:14" x14ac:dyDescent="0.3">
      <c r="A4" t="s">
        <v>1</v>
      </c>
      <c r="B4" s="1">
        <v>1</v>
      </c>
      <c r="C4" s="1">
        <v>23</v>
      </c>
      <c r="D4" s="1">
        <v>0</v>
      </c>
      <c r="E4" s="1">
        <v>0</v>
      </c>
      <c r="F4" s="1">
        <v>0</v>
      </c>
      <c r="G4" s="5">
        <f>0.01/1000/1.73</f>
        <v>5.7803468208092489E-6</v>
      </c>
      <c r="H4" s="1">
        <f>F4/1000/100</f>
        <v>0</v>
      </c>
      <c r="I4" s="1">
        <f>$H$2+H4</f>
        <v>0.875</v>
      </c>
      <c r="J4" s="1">
        <f>H4/$H$2</f>
        <v>0</v>
      </c>
      <c r="K4" s="7">
        <f>SQRT(((1/$H$2^2)*G4^2)+((I4^2)/($H$2^4))*$F$17^2)</f>
        <v>4.5714333446274175E-3</v>
      </c>
      <c r="M4">
        <f t="array" ref="M4:N5">LINEST(J4:J14,C16:C26,TRUE,TRUE)</f>
        <v>1.7935028621430597E-5</v>
      </c>
      <c r="N4">
        <v>-3.978419384311426E-6</v>
      </c>
    </row>
    <row r="5" spans="1:14" x14ac:dyDescent="0.3">
      <c r="B5" s="1">
        <v>2</v>
      </c>
      <c r="C5" s="1">
        <v>33</v>
      </c>
      <c r="D5" s="1">
        <v>0.52</v>
      </c>
      <c r="E5" s="1">
        <v>1.9</v>
      </c>
      <c r="F5" s="1">
        <v>15</v>
      </c>
      <c r="G5" s="5">
        <f>0.01/1000/1.73</f>
        <v>5.7803468208092489E-6</v>
      </c>
      <c r="H5" s="1">
        <f t="shared" ref="H5:H14" si="0">F5/1000/100</f>
        <v>1.4999999999999999E-4</v>
      </c>
      <c r="I5" s="1">
        <f t="shared" ref="I5:I14" si="1">$H$2+H5</f>
        <v>0.87514999999999998</v>
      </c>
      <c r="J5" s="6">
        <f>H5/$H$2</f>
        <v>1.7142857142857143E-4</v>
      </c>
      <c r="K5" s="7">
        <f t="shared" ref="K5:K14" si="2">SQRT(((1/$H$2^2)*G5^2)+((I5^2)/($H$2^4))*$F$17^2)</f>
        <v>4.5722170172786836E-3</v>
      </c>
      <c r="M5">
        <v>1.4184087260790826E-7</v>
      </c>
      <c r="N5">
        <v>8.05763188310071E-6</v>
      </c>
    </row>
    <row r="6" spans="1:14" x14ac:dyDescent="0.3">
      <c r="B6" s="1">
        <v>3</v>
      </c>
      <c r="C6" s="1">
        <v>38.5</v>
      </c>
      <c r="D6" s="1">
        <v>0.67</v>
      </c>
      <c r="E6" s="1">
        <v>2.5</v>
      </c>
      <c r="F6" s="1">
        <v>24</v>
      </c>
      <c r="G6" s="5">
        <f t="shared" ref="G6:G14" si="3">0.01/1000/1.73</f>
        <v>5.7803468208092489E-6</v>
      </c>
      <c r="H6" s="1">
        <f t="shared" si="0"/>
        <v>2.4000000000000001E-4</v>
      </c>
      <c r="I6" s="1">
        <f t="shared" si="1"/>
        <v>0.87524000000000002</v>
      </c>
      <c r="J6" s="6">
        <f>H6/$H$2</f>
        <v>2.7428571428571427E-4</v>
      </c>
      <c r="K6" s="7">
        <f t="shared" si="2"/>
        <v>4.5726872208695785E-3</v>
      </c>
    </row>
    <row r="7" spans="1:14" x14ac:dyDescent="0.3">
      <c r="B7" s="1">
        <v>4</v>
      </c>
      <c r="C7" s="1">
        <v>45.3</v>
      </c>
      <c r="D7" s="1">
        <v>0.83</v>
      </c>
      <c r="E7" s="1">
        <v>3</v>
      </c>
      <c r="F7" s="1">
        <v>35</v>
      </c>
      <c r="G7" s="5">
        <f t="shared" si="3"/>
        <v>5.7803468208092489E-6</v>
      </c>
      <c r="H7" s="1">
        <f t="shared" si="0"/>
        <v>3.5000000000000005E-4</v>
      </c>
      <c r="I7" s="1">
        <f t="shared" si="1"/>
        <v>0.87534999999999996</v>
      </c>
      <c r="J7" s="6">
        <f>H7/$H$2</f>
        <v>4.0000000000000007E-4</v>
      </c>
      <c r="K7" s="7">
        <f t="shared" si="2"/>
        <v>4.5732619141474751E-3</v>
      </c>
    </row>
    <row r="8" spans="1:14" x14ac:dyDescent="0.3">
      <c r="B8" s="1">
        <v>5</v>
      </c>
      <c r="C8" s="1">
        <v>51.5</v>
      </c>
      <c r="D8" s="1">
        <v>0.94</v>
      </c>
      <c r="E8" s="1">
        <v>3.5</v>
      </c>
      <c r="F8" s="1">
        <v>44</v>
      </c>
      <c r="G8" s="5">
        <f t="shared" si="3"/>
        <v>5.7803468208092489E-6</v>
      </c>
      <c r="H8" s="1">
        <f t="shared" si="0"/>
        <v>4.3999999999999996E-4</v>
      </c>
      <c r="I8" s="1">
        <f t="shared" si="1"/>
        <v>0.87544</v>
      </c>
      <c r="J8" s="6">
        <f t="shared" ref="J5:J14" si="4">H8/$H$2</f>
        <v>5.0285714285714278E-4</v>
      </c>
      <c r="K8" s="7">
        <f t="shared" si="2"/>
        <v>4.5737321177385937E-3</v>
      </c>
    </row>
    <row r="9" spans="1:14" x14ac:dyDescent="0.3">
      <c r="B9" s="1">
        <v>6</v>
      </c>
      <c r="C9" s="1">
        <v>59.3</v>
      </c>
      <c r="D9" s="1">
        <v>1.08</v>
      </c>
      <c r="E9" s="1">
        <v>4</v>
      </c>
      <c r="F9" s="1">
        <v>56</v>
      </c>
      <c r="G9" s="5">
        <f t="shared" si="3"/>
        <v>5.7803468208092489E-6</v>
      </c>
      <c r="H9" s="1">
        <f t="shared" si="0"/>
        <v>5.6000000000000006E-4</v>
      </c>
      <c r="I9" s="1">
        <f t="shared" si="1"/>
        <v>0.87556</v>
      </c>
      <c r="J9" s="6">
        <f t="shared" si="4"/>
        <v>6.4000000000000005E-4</v>
      </c>
      <c r="K9" s="7">
        <f t="shared" si="2"/>
        <v>4.5743590558602418E-3</v>
      </c>
    </row>
    <row r="10" spans="1:14" x14ac:dyDescent="0.3">
      <c r="B10" s="1">
        <v>7</v>
      </c>
      <c r="C10" s="1">
        <v>67.5</v>
      </c>
      <c r="D10" s="1">
        <v>1.22</v>
      </c>
      <c r="E10" s="1">
        <v>4.5</v>
      </c>
      <c r="F10" s="1">
        <v>69</v>
      </c>
      <c r="G10" s="5">
        <f t="shared" si="3"/>
        <v>5.7803468208092489E-6</v>
      </c>
      <c r="H10" s="1">
        <f t="shared" si="0"/>
        <v>6.9000000000000008E-4</v>
      </c>
      <c r="I10" s="1">
        <f t="shared" si="1"/>
        <v>0.87568999999999997</v>
      </c>
      <c r="J10" s="6">
        <f>H10/$H$2</f>
        <v>7.8857142857142863E-4</v>
      </c>
      <c r="K10" s="7">
        <f t="shared" si="2"/>
        <v>4.5750382388255626E-3</v>
      </c>
    </row>
    <row r="11" spans="1:14" x14ac:dyDescent="0.3">
      <c r="B11" s="1">
        <v>8</v>
      </c>
      <c r="C11" s="1">
        <v>75.7</v>
      </c>
      <c r="D11" s="1">
        <v>1.35</v>
      </c>
      <c r="E11" s="1">
        <v>5</v>
      </c>
      <c r="F11" s="1">
        <v>82</v>
      </c>
      <c r="G11" s="5">
        <f t="shared" si="3"/>
        <v>5.7803468208092489E-6</v>
      </c>
      <c r="H11" s="1">
        <f t="shared" si="0"/>
        <v>8.1999999999999998E-4</v>
      </c>
      <c r="I11" s="1">
        <f t="shared" si="1"/>
        <v>0.87582000000000004</v>
      </c>
      <c r="J11" s="6">
        <f t="shared" si="4"/>
        <v>9.3714285714285709E-4</v>
      </c>
      <c r="K11" s="7">
        <f t="shared" si="2"/>
        <v>4.5757174217910951E-3</v>
      </c>
    </row>
    <row r="12" spans="1:14" x14ac:dyDescent="0.3">
      <c r="B12" s="1">
        <v>9</v>
      </c>
      <c r="C12" s="1">
        <v>95.6</v>
      </c>
      <c r="D12" s="1">
        <v>1.63</v>
      </c>
      <c r="E12" s="1">
        <v>6</v>
      </c>
      <c r="F12" s="1">
        <v>114</v>
      </c>
      <c r="G12" s="5">
        <f t="shared" si="3"/>
        <v>5.7803468208092489E-6</v>
      </c>
      <c r="H12" s="1">
        <f t="shared" si="0"/>
        <v>1.14E-3</v>
      </c>
      <c r="I12" s="1">
        <f t="shared" si="1"/>
        <v>0.87614000000000003</v>
      </c>
      <c r="J12" s="6">
        <f t="shared" si="4"/>
        <v>1.3028571428571427E-3</v>
      </c>
      <c r="K12" s="7">
        <f t="shared" si="2"/>
        <v>4.5773892567840665E-3</v>
      </c>
    </row>
    <row r="13" spans="1:14" x14ac:dyDescent="0.3">
      <c r="B13" s="1">
        <v>10</v>
      </c>
      <c r="C13" s="1">
        <v>116</v>
      </c>
      <c r="D13" s="1">
        <v>1.9</v>
      </c>
      <c r="E13" s="1">
        <v>7</v>
      </c>
      <c r="F13" s="1">
        <v>149</v>
      </c>
      <c r="G13" s="5">
        <f t="shared" si="3"/>
        <v>5.7803468208092489E-6</v>
      </c>
      <c r="H13" s="1">
        <f t="shared" si="0"/>
        <v>1.49E-3</v>
      </c>
      <c r="I13" s="1">
        <f t="shared" si="1"/>
        <v>0.87648999999999999</v>
      </c>
      <c r="J13" s="6">
        <f t="shared" si="4"/>
        <v>1.7028571428571429E-3</v>
      </c>
      <c r="K13" s="7">
        <f t="shared" si="2"/>
        <v>4.5792178263090863E-3</v>
      </c>
    </row>
    <row r="14" spans="1:14" x14ac:dyDescent="0.3">
      <c r="B14" s="1">
        <v>11</v>
      </c>
      <c r="C14" s="1">
        <v>140.69999999999999</v>
      </c>
      <c r="D14" s="1">
        <v>2.15</v>
      </c>
      <c r="E14" s="1">
        <v>8</v>
      </c>
      <c r="F14" s="1">
        <v>182</v>
      </c>
      <c r="G14" s="5">
        <f t="shared" si="3"/>
        <v>5.7803468208092489E-6</v>
      </c>
      <c r="H14" s="1">
        <f t="shared" si="0"/>
        <v>1.82E-3</v>
      </c>
      <c r="I14" s="1">
        <f t="shared" si="1"/>
        <v>0.87682000000000004</v>
      </c>
      <c r="J14" s="6">
        <f t="shared" si="4"/>
        <v>2.0799999999999998E-3</v>
      </c>
      <c r="K14" s="7">
        <f t="shared" si="2"/>
        <v>4.5809419061483541E-3</v>
      </c>
    </row>
    <row r="16" spans="1:14" x14ac:dyDescent="0.3">
      <c r="C16">
        <v>0</v>
      </c>
    </row>
    <row r="17" spans="3:10" x14ac:dyDescent="0.3">
      <c r="C17">
        <f>C5-$C$4</f>
        <v>10</v>
      </c>
      <c r="E17" t="s">
        <v>16</v>
      </c>
      <c r="F17" s="4">
        <v>4.0000000000000001E-3</v>
      </c>
    </row>
    <row r="18" spans="3:10" x14ac:dyDescent="0.3">
      <c r="C18">
        <f t="shared" ref="C18:C26" si="5">C6-$C$4</f>
        <v>15.5</v>
      </c>
      <c r="E18" t="s">
        <v>20</v>
      </c>
      <c r="F18" s="4">
        <v>0.28999999999999998</v>
      </c>
    </row>
    <row r="19" spans="3:10" x14ac:dyDescent="0.3">
      <c r="C19">
        <f t="shared" si="5"/>
        <v>22.299999999999997</v>
      </c>
    </row>
    <row r="20" spans="3:10" x14ac:dyDescent="0.3">
      <c r="C20">
        <f t="shared" si="5"/>
        <v>28.5</v>
      </c>
    </row>
    <row r="21" spans="3:10" x14ac:dyDescent="0.3">
      <c r="C21">
        <f t="shared" si="5"/>
        <v>36.299999999999997</v>
      </c>
    </row>
    <row r="22" spans="3:10" x14ac:dyDescent="0.3">
      <c r="C22">
        <f t="shared" si="5"/>
        <v>44.5</v>
      </c>
    </row>
    <row r="23" spans="3:10" x14ac:dyDescent="0.3">
      <c r="C23">
        <f t="shared" si="5"/>
        <v>52.7</v>
      </c>
    </row>
    <row r="24" spans="3:10" x14ac:dyDescent="0.3">
      <c r="C24">
        <f t="shared" si="5"/>
        <v>72.599999999999994</v>
      </c>
    </row>
    <row r="25" spans="3:10" x14ac:dyDescent="0.3">
      <c r="C25">
        <f t="shared" si="5"/>
        <v>93</v>
      </c>
    </row>
    <row r="26" spans="3:10" x14ac:dyDescent="0.3">
      <c r="C26">
        <f t="shared" si="5"/>
        <v>117.69999999999999</v>
      </c>
    </row>
    <row r="30" spans="3:10" x14ac:dyDescent="0.3">
      <c r="F30" s="1" t="s">
        <v>0</v>
      </c>
      <c r="G30" s="1" t="s">
        <v>2</v>
      </c>
      <c r="H30" s="1" t="s">
        <v>3</v>
      </c>
      <c r="I30" s="1" t="s">
        <v>4</v>
      </c>
      <c r="J30" s="1" t="s">
        <v>7</v>
      </c>
    </row>
    <row r="31" spans="3:10" x14ac:dyDescent="0.3">
      <c r="F31" s="1">
        <v>1</v>
      </c>
      <c r="G31" s="1">
        <v>23</v>
      </c>
      <c r="H31" s="1">
        <v>0</v>
      </c>
      <c r="I31" s="1">
        <v>0</v>
      </c>
      <c r="J31" s="1">
        <f>F4/100</f>
        <v>0</v>
      </c>
    </row>
    <row r="32" spans="3:10" x14ac:dyDescent="0.3">
      <c r="F32" s="1">
        <v>2</v>
      </c>
      <c r="G32" s="1">
        <v>33</v>
      </c>
      <c r="H32" s="1">
        <v>0.52</v>
      </c>
      <c r="I32" s="1">
        <v>1.9</v>
      </c>
      <c r="J32" s="1">
        <f t="shared" ref="J32:J41" si="6">F5/100</f>
        <v>0.15</v>
      </c>
    </row>
    <row r="33" spans="5:10" x14ac:dyDescent="0.3">
      <c r="F33" s="1">
        <v>3</v>
      </c>
      <c r="G33" s="1">
        <v>38.5</v>
      </c>
      <c r="H33" s="1">
        <v>0.67</v>
      </c>
      <c r="I33" s="1">
        <v>2.5</v>
      </c>
      <c r="J33" s="1">
        <f t="shared" si="6"/>
        <v>0.24</v>
      </c>
    </row>
    <row r="34" spans="5:10" x14ac:dyDescent="0.3">
      <c r="F34" s="1">
        <v>4</v>
      </c>
      <c r="G34" s="1">
        <v>45.3</v>
      </c>
      <c r="H34" s="1">
        <v>0.83</v>
      </c>
      <c r="I34" s="1">
        <v>3</v>
      </c>
      <c r="J34" s="1">
        <f t="shared" si="6"/>
        <v>0.35</v>
      </c>
    </row>
    <row r="35" spans="5:10" x14ac:dyDescent="0.3">
      <c r="F35" s="1">
        <v>5</v>
      </c>
      <c r="G35" s="1">
        <v>51.5</v>
      </c>
      <c r="H35" s="1">
        <v>0.94</v>
      </c>
      <c r="I35" s="1">
        <v>3.5</v>
      </c>
      <c r="J35" s="1">
        <f t="shared" si="6"/>
        <v>0.44</v>
      </c>
    </row>
    <row r="36" spans="5:10" x14ac:dyDescent="0.3">
      <c r="F36" s="1">
        <v>6</v>
      </c>
      <c r="G36" s="1">
        <v>59.3</v>
      </c>
      <c r="H36" s="1">
        <v>1.08</v>
      </c>
      <c r="I36" s="1">
        <v>4</v>
      </c>
      <c r="J36" s="1">
        <f t="shared" si="6"/>
        <v>0.56000000000000005</v>
      </c>
    </row>
    <row r="37" spans="5:10" x14ac:dyDescent="0.3">
      <c r="F37" s="1">
        <v>7</v>
      </c>
      <c r="G37" s="1">
        <v>67.5</v>
      </c>
      <c r="H37" s="1">
        <v>1.22</v>
      </c>
      <c r="I37" s="1">
        <v>4.5</v>
      </c>
      <c r="J37" s="1">
        <f t="shared" si="6"/>
        <v>0.69</v>
      </c>
    </row>
    <row r="38" spans="5:10" x14ac:dyDescent="0.3">
      <c r="F38" s="1">
        <v>8</v>
      </c>
      <c r="G38" s="1">
        <v>75.7</v>
      </c>
      <c r="H38" s="1">
        <v>1.35</v>
      </c>
      <c r="I38" s="1">
        <v>5</v>
      </c>
      <c r="J38" s="1">
        <f t="shared" si="6"/>
        <v>0.82</v>
      </c>
    </row>
    <row r="39" spans="5:10" x14ac:dyDescent="0.3">
      <c r="F39" s="1">
        <v>9</v>
      </c>
      <c r="G39" s="1">
        <v>95.6</v>
      </c>
      <c r="H39" s="1">
        <v>1.63</v>
      </c>
      <c r="I39" s="1">
        <v>6</v>
      </c>
      <c r="J39" s="1">
        <f t="shared" si="6"/>
        <v>1.1399999999999999</v>
      </c>
    </row>
    <row r="40" spans="5:10" x14ac:dyDescent="0.3">
      <c r="F40" s="1">
        <v>10</v>
      </c>
      <c r="G40" s="1">
        <v>116</v>
      </c>
      <c r="H40" s="1">
        <v>1.9</v>
      </c>
      <c r="I40" s="1">
        <v>7</v>
      </c>
      <c r="J40" s="1">
        <f t="shared" si="6"/>
        <v>1.49</v>
      </c>
    </row>
    <row r="41" spans="5:10" x14ac:dyDescent="0.3">
      <c r="F41" s="1">
        <v>11</v>
      </c>
      <c r="G41" s="1">
        <v>140.69999999999999</v>
      </c>
      <c r="H41" s="1">
        <v>2.15</v>
      </c>
      <c r="I41" s="1">
        <v>8</v>
      </c>
      <c r="J41" s="1">
        <f t="shared" si="6"/>
        <v>1.82</v>
      </c>
    </row>
    <row r="42" spans="5:10" x14ac:dyDescent="0.3">
      <c r="E42" t="s">
        <v>8</v>
      </c>
      <c r="G42" t="s">
        <v>9</v>
      </c>
      <c r="H42" t="s">
        <v>10</v>
      </c>
      <c r="I42" t="s">
        <v>11</v>
      </c>
      <c r="J42" t="s">
        <v>12</v>
      </c>
    </row>
    <row r="43" spans="5:10" x14ac:dyDescent="0.3">
      <c r="F43" s="1">
        <v>1</v>
      </c>
      <c r="G43" s="2">
        <f>((0.5/100)+0.5)/1.73</f>
        <v>0.29190751445086704</v>
      </c>
      <c r="H43" s="3">
        <f>((1/100)+0.01)/1.73</f>
        <v>1.1560693641618498E-2</v>
      </c>
      <c r="I43" s="3">
        <f>((1/100)+0.01)/1.73</f>
        <v>1.1560693641618498E-2</v>
      </c>
    </row>
    <row r="44" spans="5:10" x14ac:dyDescent="0.3">
      <c r="F44" s="1">
        <v>2</v>
      </c>
      <c r="G44" s="2">
        <f t="shared" ref="G44:G53" si="7">((0.5/100)+0.5)/1.73</f>
        <v>0.29190751445086704</v>
      </c>
      <c r="H44" s="3">
        <f t="shared" ref="H44:I53" si="8">((1/100)+0.01)/1.73</f>
        <v>1.1560693641618498E-2</v>
      </c>
      <c r="I44" s="3">
        <f t="shared" si="8"/>
        <v>1.1560693641618498E-2</v>
      </c>
    </row>
    <row r="45" spans="5:10" x14ac:dyDescent="0.3">
      <c r="F45" s="1">
        <v>3</v>
      </c>
      <c r="G45" s="2">
        <f t="shared" si="7"/>
        <v>0.29190751445086704</v>
      </c>
      <c r="H45" s="3">
        <f t="shared" si="8"/>
        <v>1.1560693641618498E-2</v>
      </c>
      <c r="I45" s="3">
        <f t="shared" si="8"/>
        <v>1.1560693641618498E-2</v>
      </c>
    </row>
    <row r="46" spans="5:10" x14ac:dyDescent="0.3">
      <c r="F46" s="1">
        <v>4</v>
      </c>
      <c r="G46" s="2">
        <f t="shared" si="7"/>
        <v>0.29190751445086704</v>
      </c>
      <c r="H46" s="3">
        <f t="shared" si="8"/>
        <v>1.1560693641618498E-2</v>
      </c>
      <c r="I46" s="3">
        <f t="shared" si="8"/>
        <v>1.1560693641618498E-2</v>
      </c>
    </row>
    <row r="47" spans="5:10" x14ac:dyDescent="0.3">
      <c r="F47" s="1">
        <v>5</v>
      </c>
      <c r="G47" s="2">
        <f t="shared" si="7"/>
        <v>0.29190751445086704</v>
      </c>
      <c r="H47" s="3">
        <f t="shared" si="8"/>
        <v>1.1560693641618498E-2</v>
      </c>
      <c r="I47" s="3">
        <f t="shared" si="8"/>
        <v>1.1560693641618498E-2</v>
      </c>
    </row>
    <row r="48" spans="5:10" x14ac:dyDescent="0.3">
      <c r="F48" s="1">
        <v>6</v>
      </c>
      <c r="G48" s="2">
        <f t="shared" si="7"/>
        <v>0.29190751445086704</v>
      </c>
      <c r="H48" s="3">
        <f t="shared" si="8"/>
        <v>1.1560693641618498E-2</v>
      </c>
      <c r="I48" s="3">
        <f t="shared" si="8"/>
        <v>1.1560693641618498E-2</v>
      </c>
    </row>
    <row r="49" spans="6:9" x14ac:dyDescent="0.3">
      <c r="F49" s="1">
        <v>7</v>
      </c>
      <c r="G49" s="2">
        <f t="shared" si="7"/>
        <v>0.29190751445086704</v>
      </c>
      <c r="H49" s="3">
        <f t="shared" si="8"/>
        <v>1.1560693641618498E-2</v>
      </c>
      <c r="I49" s="3">
        <f t="shared" si="8"/>
        <v>1.1560693641618498E-2</v>
      </c>
    </row>
    <row r="50" spans="6:9" x14ac:dyDescent="0.3">
      <c r="F50" s="1">
        <v>8</v>
      </c>
      <c r="G50" s="2">
        <f t="shared" si="7"/>
        <v>0.29190751445086704</v>
      </c>
      <c r="H50" s="3">
        <f t="shared" si="8"/>
        <v>1.1560693641618498E-2</v>
      </c>
      <c r="I50" s="3">
        <f t="shared" si="8"/>
        <v>1.1560693641618498E-2</v>
      </c>
    </row>
    <row r="51" spans="6:9" x14ac:dyDescent="0.3">
      <c r="F51" s="1">
        <v>9</v>
      </c>
      <c r="G51" s="2">
        <f t="shared" si="7"/>
        <v>0.29190751445086704</v>
      </c>
      <c r="H51" s="3">
        <f t="shared" si="8"/>
        <v>1.1560693641618498E-2</v>
      </c>
      <c r="I51" s="3">
        <f t="shared" si="8"/>
        <v>1.1560693641618498E-2</v>
      </c>
    </row>
    <row r="52" spans="6:9" x14ac:dyDescent="0.3">
      <c r="F52" s="1">
        <v>10</v>
      </c>
      <c r="G52" s="2">
        <f t="shared" si="7"/>
        <v>0.29190751445086704</v>
      </c>
      <c r="H52" s="3">
        <f t="shared" si="8"/>
        <v>1.1560693641618498E-2</v>
      </c>
      <c r="I52" s="3">
        <f t="shared" si="8"/>
        <v>1.1560693641618498E-2</v>
      </c>
    </row>
    <row r="53" spans="6:9" x14ac:dyDescent="0.3">
      <c r="F53" s="1">
        <v>11</v>
      </c>
      <c r="G53" s="2">
        <f t="shared" si="7"/>
        <v>0.29190751445086704</v>
      </c>
      <c r="H53" s="3">
        <f t="shared" si="8"/>
        <v>1.1560693641618498E-2</v>
      </c>
      <c r="I53" s="3">
        <f t="shared" si="8"/>
        <v>1.1560693641618498E-2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2019-12-04T13:22:20Z</dcterms:modified>
</cp:coreProperties>
</file>