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tudia projekt\GitHub\FIZ31\Spraw5\"/>
    </mc:Choice>
  </mc:AlternateContent>
  <xr:revisionPtr revIDLastSave="0" documentId="13_ncr:1_{6275D9EF-83EB-4109-B74D-56876E4446E5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K10" i="1" a="1"/>
  <c r="K10" i="1" s="1"/>
  <c r="R72" i="1"/>
  <c r="R76" i="1"/>
  <c r="G59" i="1"/>
  <c r="S80" i="1" s="1"/>
  <c r="K11" i="1" l="1"/>
  <c r="L11" i="1"/>
  <c r="L10" i="1"/>
  <c r="R10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10" i="1"/>
  <c r="AK11" i="1"/>
  <c r="AK12" i="1"/>
  <c r="AK13" i="1"/>
  <c r="AK14" i="1"/>
  <c r="AK15" i="1"/>
  <c r="AK16" i="1"/>
  <c r="AK2" i="1"/>
  <c r="AK3" i="1"/>
  <c r="AK4" i="1"/>
  <c r="AK5" i="1"/>
  <c r="AK6" i="1"/>
  <c r="AK7" i="1"/>
  <c r="AK8" i="1"/>
  <c r="AK9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K36" i="1" a="1"/>
  <c r="K36" i="1" s="1"/>
  <c r="K76" i="1" a="1"/>
  <c r="K76" i="1" s="1"/>
  <c r="G27" i="1"/>
  <c r="O1" i="1"/>
  <c r="O2" i="1"/>
  <c r="L37" i="1" l="1"/>
  <c r="K37" i="1"/>
  <c r="L36" i="1"/>
  <c r="L77" i="1"/>
  <c r="K77" i="1"/>
  <c r="L76" i="1"/>
  <c r="R36" i="1"/>
  <c r="S40" i="1" s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7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36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S14" i="1" l="1"/>
</calcChain>
</file>

<file path=xl/sharedStrings.xml><?xml version="1.0" encoding="utf-8"?>
<sst xmlns="http://schemas.openxmlformats.org/spreadsheetml/2006/main" count="55" uniqueCount="23">
  <si>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</si>
  <si>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</si>
  <si>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</si>
  <si>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</si>
  <si>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</si>
  <si>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</si>
  <si>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</si>
  <si>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</si>
  <si>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</si>
  <si>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</si>
  <si>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</si>
  <si>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</si>
  <si>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</si>
  <si>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</si>
  <si>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</si>
  <si>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</si>
  <si>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</si>
  <si>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</si>
  <si>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</si>
  <si>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</si>
  <si>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</si>
  <si>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u(I)[A]:</t>
  </si>
  <si>
    <t>u(U)[V]: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</si>
</sst>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Czerwona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0.1262x - 0.2338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Niebieska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8.0000000000000016E-2"/>
            <c:dispRSqr val="0"/>
            <c:dispEq val="1"/>
            <c:trendlineLbl>
              <c:layout>
                <c:manualLayout>
                  <c:x val="-4.6807302072315586E-2"/>
                  <c:y val="3.98264892521346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0.0527x - 0.1457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Arkusz1!$O$36:$O$55</c:f>
              <c:numCache>
                <c:formatCode>General</c:formatCode>
                <c:ptCount val="20"/>
                <c:pt idx="0">
                  <c:v>2.82</c:v>
                </c:pt>
                <c:pt idx="1">
                  <c:v>2.84</c:v>
                </c:pt>
                <c:pt idx="2">
                  <c:v>2.86</c:v>
                </c:pt>
                <c:pt idx="3">
                  <c:v>2.88</c:v>
                </c:pt>
                <c:pt idx="4">
                  <c:v>2.9</c:v>
                </c:pt>
                <c:pt idx="5">
                  <c:v>2.92</c:v>
                </c:pt>
                <c:pt idx="6">
                  <c:v>2.94</c:v>
                </c:pt>
                <c:pt idx="7">
                  <c:v>2.96</c:v>
                </c:pt>
                <c:pt idx="8">
                  <c:v>2.98</c:v>
                </c:pt>
                <c:pt idx="9">
                  <c:v>3</c:v>
                </c:pt>
                <c:pt idx="10">
                  <c:v>3.01</c:v>
                </c:pt>
                <c:pt idx="11">
                  <c:v>3.02</c:v>
                </c:pt>
                <c:pt idx="12">
                  <c:v>3.03</c:v>
                </c:pt>
                <c:pt idx="13">
                  <c:v>3.04</c:v>
                </c:pt>
                <c:pt idx="14">
                  <c:v>3.05</c:v>
                </c:pt>
                <c:pt idx="15">
                  <c:v>3.06</c:v>
                </c:pt>
                <c:pt idx="16">
                  <c:v>3.07</c:v>
                </c:pt>
                <c:pt idx="17">
                  <c:v>3.08</c:v>
                </c:pt>
                <c:pt idx="18">
                  <c:v>3.09</c:v>
                </c:pt>
                <c:pt idx="19">
                  <c:v>3.1</c:v>
                </c:pt>
              </c:numCache>
            </c:numRef>
          </c:xVal>
          <c:yVal>
            <c:numRef>
              <c:f>Arkusz1!$N$36:$N$55</c:f>
              <c:numCache>
                <c:formatCode>General</c:formatCode>
                <c:ptCount val="20"/>
                <c:pt idx="0">
                  <c:v>3.98E-3</c:v>
                </c:pt>
                <c:pt idx="1">
                  <c:v>4.5300000000000002E-3</c:v>
                </c:pt>
                <c:pt idx="2">
                  <c:v>5.1900000000000002E-3</c:v>
                </c:pt>
                <c:pt idx="3">
                  <c:v>6.0800000000000003E-3</c:v>
                </c:pt>
                <c:pt idx="4">
                  <c:v>6.7099999999999998E-3</c:v>
                </c:pt>
                <c:pt idx="5">
                  <c:v>7.45E-3</c:v>
                </c:pt>
                <c:pt idx="6">
                  <c:v>8.4600000000000005E-3</c:v>
                </c:pt>
                <c:pt idx="7">
                  <c:v>9.75E-3</c:v>
                </c:pt>
                <c:pt idx="8">
                  <c:v>1.06E-2</c:v>
                </c:pt>
                <c:pt idx="9">
                  <c:v>1.2039999999999999E-2</c:v>
                </c:pt>
                <c:pt idx="10">
                  <c:v>1.2699999999999999E-2</c:v>
                </c:pt>
                <c:pt idx="11">
                  <c:v>1.298E-2</c:v>
                </c:pt>
                <c:pt idx="12">
                  <c:v>1.3939999999999999E-2</c:v>
                </c:pt>
                <c:pt idx="13">
                  <c:v>1.4449999999999999E-2</c:v>
                </c:pt>
                <c:pt idx="14">
                  <c:v>1.491E-2</c:v>
                </c:pt>
                <c:pt idx="15">
                  <c:v>1.559E-2</c:v>
                </c:pt>
                <c:pt idx="16">
                  <c:v>1.5380000000000001E-2</c:v>
                </c:pt>
                <c:pt idx="17">
                  <c:v>1.7350000000000001E-2</c:v>
                </c:pt>
                <c:pt idx="18">
                  <c:v>1.7690000000000001E-2</c:v>
                </c:pt>
                <c:pt idx="19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r>
              <a:rPr lang="pl-PL" baseline="0"/>
              <a:t> Zielona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9.0000000000000024E-2"/>
            <c:backward val="9.0000000000000024E-2"/>
            <c:dispRSqr val="0"/>
            <c:dispEq val="1"/>
            <c:trendlineLbl>
              <c:layout>
                <c:manualLayout>
                  <c:x val="-0.11315693871101788"/>
                  <c:y val="2.09323023823802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0.1515x - 0.291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Arkusz1!$O$82:$O$92</c:f>
              <c:numCache>
                <c:formatCode>0.00</c:formatCode>
                <c:ptCount val="11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</c:numCache>
            </c:numRef>
          </c:xVal>
          <c:yVal>
            <c:numRef>
              <c:f>Arkusz1!$N$82:$N$92</c:f>
              <c:numCache>
                <c:formatCode>0.00000</c:formatCode>
                <c:ptCount val="11"/>
                <c:pt idx="0">
                  <c:v>1.108E-2</c:v>
                </c:pt>
                <c:pt idx="1">
                  <c:v>1.2460000000000001E-2</c:v>
                </c:pt>
                <c:pt idx="2">
                  <c:v>1.4060000000000001E-2</c:v>
                </c:pt>
                <c:pt idx="3">
                  <c:v>1.5439999999999999E-2</c:v>
                </c:pt>
                <c:pt idx="4">
                  <c:v>1.738E-2</c:v>
                </c:pt>
                <c:pt idx="5">
                  <c:v>1.899E-2</c:v>
                </c:pt>
                <c:pt idx="6">
                  <c:v>2.0820000000000002E-2</c:v>
                </c:pt>
                <c:pt idx="7">
                  <c:v>2.2710000000000001E-2</c:v>
                </c:pt>
                <c:pt idx="8">
                  <c:v>2.4969999999999999E-2</c:v>
                </c:pt>
                <c:pt idx="9">
                  <c:v>2.6929999999999999E-2</c:v>
                </c:pt>
                <c:pt idx="1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566055</xdr:colOff>
      <xdr:row>0</xdr:row>
      <xdr:rowOff>50619</xdr:rowOff>
    </xdr:from>
    <xdr:to>
      <xdr:col>34</xdr:col>
      <xdr:colOff>112643</xdr:colOff>
      <xdr:row>23</xdr:row>
      <xdr:rowOff>178904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457200</xdr:colOff>
      <xdr:row>26</xdr:row>
      <xdr:rowOff>52388</xdr:rowOff>
    </xdr:from>
    <xdr:to>
      <xdr:col>34</xdr:col>
      <xdr:colOff>19050</xdr:colOff>
      <xdr:row>53</xdr:row>
      <xdr:rowOff>160020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462643</xdr:colOff>
      <xdr:row>55</xdr:row>
      <xdr:rowOff>81644</xdr:rowOff>
    </xdr:from>
    <xdr:to>
      <xdr:col>32</xdr:col>
      <xdr:colOff>540124</xdr:colOff>
      <xdr:row>84</xdr:row>
      <xdr:rowOff>116542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topLeftCell="M61" zoomScale="85" zoomScaleNormal="85" workbookViewId="0">
      <selection activeCell="R72" sqref="R72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6.88671875" bestFit="1" customWidth="1"/>
    <col min="8" max="8" width="7.44140625" bestFit="1" customWidth="1"/>
    <col min="10" max="10" width="10.109375" bestFit="1" customWidth="1"/>
    <col min="11" max="11" width="14.88671875" bestFit="1" customWidth="1"/>
    <col min="12" max="12" width="15.88671875" bestFit="1" customWidth="1"/>
    <col min="14" max="14" width="10" bestFit="1" customWidth="1"/>
    <col min="15" max="15" width="20.44140625" bestFit="1" customWidth="1"/>
    <col min="17" max="17" width="6.44140625" bestFit="1" customWidth="1"/>
    <col min="18" max="18" width="14.88671875" bestFit="1" customWidth="1"/>
    <col min="19" max="19" width="19.6640625" bestFit="1" customWidth="1"/>
    <col min="36" max="36" width="13.33203125" bestFit="1" customWidth="1"/>
    <col min="37" max="37" width="11.10937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 t="s">
        <v>17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20</v>
      </c>
      <c r="AK1" s="7" t="s">
        <v>21</v>
      </c>
      <c r="AL1" s="7" t="s">
        <v>22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633*10^(-9)</f>
        <v>6.3300000000000002E-7</v>
      </c>
      <c r="H2" s="7"/>
      <c r="I2" s="7"/>
      <c r="J2" s="7"/>
      <c r="K2" s="7"/>
      <c r="L2" s="7"/>
      <c r="M2" s="7"/>
      <c r="N2" s="7" t="s">
        <v>16</v>
      </c>
      <c r="O2" s="7">
        <f>1.6021766341*10^(-19)</f>
        <v>1.6021766341E-19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 t="shared" ref="AK2:AK16" si="0">ABS(0.018*G4+3*0.00001)</f>
        <v>3.0180000000000006E-5</v>
      </c>
      <c r="AL2" s="7">
        <f>ABS(0.005*H4+1*0.01)</f>
        <v>1.8000000000000002E-2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si="0"/>
        <v>3.2700000000000002E-5</v>
      </c>
      <c r="AL3" s="7">
        <f t="shared" ref="AL3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5.3399999999999997E-5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6.3299999999999994E-5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7.6619999999999995E-5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9.371999999999999E-5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1.1406E-4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>ABS(0.018*G11+3*0.00001)</f>
        <v>1.3944000000000001E-4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10</v>
      </c>
      <c r="K10" s="6">
        <f t="array" ref="K10:L11">LINEST(N14:N16,O14:O16,TRUE,TRUE)</f>
        <v>0.18999999999999984</v>
      </c>
      <c r="L10" s="6">
        <v>-0.36002333333333297</v>
      </c>
      <c r="M10" s="7"/>
      <c r="N10" s="1">
        <f>G10</f>
        <v>4.6699999999999997E-3</v>
      </c>
      <c r="O10" s="2">
        <v>1.88</v>
      </c>
      <c r="P10" s="6" t="s">
        <v>18</v>
      </c>
      <c r="Q10" s="6" t="s">
        <v>13</v>
      </c>
      <c r="R10" s="6">
        <f>-(L10)/K10</f>
        <v>1.8948596491228067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1.7076E-4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12</v>
      </c>
      <c r="K11" s="6">
        <v>2.1939310229205804E-2</v>
      </c>
      <c r="L11" s="6">
        <v>4.3441311623333381E-2</v>
      </c>
      <c r="M11" s="7"/>
      <c r="N11" s="1">
        <f t="shared" ref="N11:N16" si="3">G11</f>
        <v>6.0800000000000003E-3</v>
      </c>
      <c r="O11" s="2">
        <v>1.9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2.0999999999999998E-4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3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2.5734E-4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3"/>
        <v>0.01</v>
      </c>
      <c r="O13" s="2">
        <v>1.94</v>
      </c>
      <c r="P13" s="7"/>
      <c r="Q13" s="7"/>
      <c r="R13" s="7"/>
      <c r="S13" s="6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3.1206000000000002E-4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3"/>
        <v>1.2630000000000001E-2</v>
      </c>
      <c r="O14" s="2">
        <v>1.96</v>
      </c>
      <c r="P14" s="7"/>
      <c r="Q14" s="7"/>
      <c r="R14" s="7" t="s">
        <v>15</v>
      </c>
      <c r="S14" s="6">
        <f>($O$2*G2*R10)/($O$1)</f>
        <v>6.4101833010087473E-34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3.9414000000000002E-4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3"/>
        <v>1.567E-2</v>
      </c>
      <c r="O15" s="2">
        <v>1.98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4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3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4"/>
        <v>0.01</v>
      </c>
    </row>
    <row r="17" spans="1:3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20</v>
      </c>
      <c r="AK25" s="8" t="s">
        <v>21</v>
      </c>
      <c r="AL25" s="8" t="s">
        <v>22</v>
      </c>
    </row>
    <row r="26" spans="1:38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ABS(0.018*G29+3*0.00001)</f>
        <v>3.0000000000000004E-5</v>
      </c>
      <c r="AL26" s="8">
        <f>ABS(0.005*H29+1*0.01)</f>
        <v>2.1000000000000001E-2</v>
      </c>
    </row>
    <row r="27" spans="1:38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5">ABS(0.018*G30+3*0.00001)</f>
        <v>3.0180000000000006E-5</v>
      </c>
      <c r="AL27" s="8">
        <f t="shared" ref="AL27:AL52" si="6">ABS(0.005*H30+1*0.01)</f>
        <v>2.1499999999999998E-2</v>
      </c>
    </row>
    <row r="28" spans="1:38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5"/>
        <v>3.0720000000000004E-5</v>
      </c>
      <c r="AL28" s="8">
        <f t="shared" si="6"/>
        <v>2.1999999999999999E-2</v>
      </c>
    </row>
    <row r="29" spans="1:38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5"/>
        <v>3.0720000000000004E-5</v>
      </c>
      <c r="AL29" s="8">
        <f t="shared" si="6"/>
        <v>2.2499999999999999E-2</v>
      </c>
    </row>
    <row r="30" spans="1:38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7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5"/>
        <v>3.7020000000000001E-5</v>
      </c>
      <c r="AL30" s="8">
        <f t="shared" si="6"/>
        <v>2.3E-2</v>
      </c>
    </row>
    <row r="31" spans="1:38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7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5"/>
        <v>5.4120000000000004E-5</v>
      </c>
      <c r="AL31" s="8">
        <f t="shared" si="6"/>
        <v>2.35E-2</v>
      </c>
    </row>
    <row r="32" spans="1:38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7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5"/>
        <v>8.8499999999999996E-5</v>
      </c>
      <c r="AL32" s="8">
        <f t="shared" si="6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7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5"/>
        <v>1.0164000000000001E-4</v>
      </c>
      <c r="AL33" s="8">
        <f t="shared" si="6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7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5"/>
        <v>1.1154000000000001E-4</v>
      </c>
      <c r="AL34" s="8">
        <f t="shared" si="6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7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5"/>
        <v>1.2342000000000001E-4</v>
      </c>
      <c r="AL35" s="8">
        <f t="shared" si="6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7"/>
        <v>3.98E-3</v>
      </c>
      <c r="H36" s="2">
        <v>2.82</v>
      </c>
      <c r="I36" s="6"/>
      <c r="J36" s="6" t="s">
        <v>10</v>
      </c>
      <c r="K36" s="6">
        <f t="array" ref="K36:L37">LINEST(N41:N55,O41:O55,TRUE,TRUE)</f>
        <v>6.0676377952755892E-2</v>
      </c>
      <c r="L36" s="6">
        <v>-0.16998158267716532</v>
      </c>
      <c r="M36" s="8"/>
      <c r="N36" s="1">
        <f>G36</f>
        <v>3.98E-3</v>
      </c>
      <c r="O36" s="2">
        <v>2.82</v>
      </c>
      <c r="P36" s="6" t="s">
        <v>18</v>
      </c>
      <c r="Q36" s="6" t="s">
        <v>13</v>
      </c>
      <c r="R36" s="6">
        <f>-(L36)/K36</f>
        <v>2.8014457753150186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5"/>
        <v>1.3944000000000001E-4</v>
      </c>
      <c r="AL36" s="8">
        <f t="shared" si="6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7"/>
        <v>4.5300000000000002E-3</v>
      </c>
      <c r="H37" s="2">
        <v>2.84</v>
      </c>
      <c r="I37" s="6"/>
      <c r="J37" s="6" t="s">
        <v>12</v>
      </c>
      <c r="K37" s="6">
        <v>1.7230927243066651E-3</v>
      </c>
      <c r="L37" s="6">
        <v>5.2102878443407545E-3</v>
      </c>
      <c r="M37" s="8"/>
      <c r="N37" s="1">
        <f t="shared" ref="N37:N55" si="8">G37</f>
        <v>4.5300000000000002E-3</v>
      </c>
      <c r="O37" s="2">
        <v>2.84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5"/>
        <v>1.5077999999999999E-4</v>
      </c>
      <c r="AL37" s="8">
        <f t="shared" si="6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7"/>
        <v>5.1900000000000002E-3</v>
      </c>
      <c r="H38" s="2">
        <v>2.86</v>
      </c>
      <c r="I38" s="6"/>
      <c r="J38" s="8"/>
      <c r="K38" s="8"/>
      <c r="L38" s="8"/>
      <c r="M38" s="8"/>
      <c r="N38" s="1">
        <f t="shared" si="8"/>
        <v>5.1900000000000002E-3</v>
      </c>
      <c r="O38" s="2">
        <v>2.86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5"/>
        <v>1.6409999999999998E-4</v>
      </c>
      <c r="AL38" s="8">
        <f t="shared" si="6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7"/>
        <v>6.0800000000000003E-3</v>
      </c>
      <c r="H39" s="2">
        <v>2.88</v>
      </c>
      <c r="I39" s="6"/>
      <c r="J39" s="8"/>
      <c r="K39" s="8"/>
      <c r="L39" s="8"/>
      <c r="M39" s="8"/>
      <c r="N39" s="1">
        <f t="shared" si="8"/>
        <v>6.0800000000000003E-3</v>
      </c>
      <c r="O39" s="2">
        <v>2.88</v>
      </c>
      <c r="P39" s="8"/>
      <c r="Q39" s="8"/>
      <c r="R39" s="8"/>
      <c r="S39" s="6" t="s">
        <v>19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5"/>
        <v>1.8228E-4</v>
      </c>
      <c r="AL39" s="8">
        <f t="shared" si="6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7"/>
        <v>6.7099999999999998E-3</v>
      </c>
      <c r="H40" s="2">
        <v>2.9</v>
      </c>
      <c r="I40" s="6"/>
      <c r="J40" s="8"/>
      <c r="K40" s="8"/>
      <c r="L40" s="8"/>
      <c r="M40" s="8"/>
      <c r="N40" s="1">
        <f t="shared" si="8"/>
        <v>6.7099999999999998E-3</v>
      </c>
      <c r="O40" s="2">
        <v>2.9</v>
      </c>
      <c r="P40" s="8"/>
      <c r="Q40" s="8"/>
      <c r="R40" s="8" t="s">
        <v>15</v>
      </c>
      <c r="S40" s="6">
        <f>($O$2*G27*R36)/($O$1)</f>
        <v>6.5875600635672686E-34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5"/>
        <v>2.0549999999999998E-4</v>
      </c>
      <c r="AL40" s="8">
        <f t="shared" si="6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7"/>
        <v>7.45E-3</v>
      </c>
      <c r="H41" s="2">
        <v>2.92</v>
      </c>
      <c r="I41" s="6"/>
      <c r="J41" s="8"/>
      <c r="K41" s="8"/>
      <c r="L41" s="8"/>
      <c r="M41" s="8"/>
      <c r="N41" s="1">
        <f t="shared" si="8"/>
        <v>7.45E-3</v>
      </c>
      <c r="O41" s="2">
        <v>2.92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5"/>
        <v>2.2079999999999997E-4</v>
      </c>
      <c r="AL41" s="8">
        <f t="shared" si="6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7"/>
        <v>8.4600000000000005E-3</v>
      </c>
      <c r="H42" s="2">
        <v>2.94</v>
      </c>
      <c r="I42" s="6"/>
      <c r="J42" s="8"/>
      <c r="K42" s="8"/>
      <c r="L42" s="8"/>
      <c r="M42" s="8"/>
      <c r="N42" s="1">
        <f t="shared" si="8"/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5"/>
        <v>2.4671999999999997E-4</v>
      </c>
      <c r="AL42" s="8">
        <f t="shared" si="6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7"/>
        <v>9.75E-3</v>
      </c>
      <c r="H43" s="2">
        <v>2.96</v>
      </c>
      <c r="I43" s="6"/>
      <c r="J43" s="8"/>
      <c r="K43" s="8"/>
      <c r="L43" s="8"/>
      <c r="M43" s="8"/>
      <c r="N43" s="1">
        <f t="shared" si="8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5"/>
        <v>2.586E-4</v>
      </c>
      <c r="AL43" s="8">
        <f t="shared" si="6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7"/>
        <v>1.06E-2</v>
      </c>
      <c r="H44" s="2">
        <v>2.98</v>
      </c>
      <c r="I44" s="6"/>
      <c r="J44" s="8"/>
      <c r="K44" s="8"/>
      <c r="L44" s="8"/>
      <c r="M44" s="8"/>
      <c r="N44" s="1">
        <f t="shared" si="8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5"/>
        <v>2.6363999999999999E-4</v>
      </c>
      <c r="AL44" s="8">
        <f t="shared" si="6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7"/>
        <v>1.2039999999999999E-2</v>
      </c>
      <c r="H45" s="2">
        <v>3</v>
      </c>
      <c r="I45" s="6"/>
      <c r="J45" s="8"/>
      <c r="K45" s="8"/>
      <c r="L45" s="8"/>
      <c r="M45" s="8"/>
      <c r="N45" s="1">
        <f t="shared" si="8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5"/>
        <v>2.8091999999999999E-4</v>
      </c>
      <c r="AL45" s="8">
        <f t="shared" si="6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7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8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5"/>
        <v>2.901E-4</v>
      </c>
      <c r="AL46" s="8">
        <f t="shared" si="6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7"/>
        <v>1.298E-2</v>
      </c>
      <c r="H47" s="2">
        <v>3.02</v>
      </c>
      <c r="I47" s="6"/>
      <c r="J47" s="8"/>
      <c r="K47" s="8"/>
      <c r="L47" s="8"/>
      <c r="M47" s="8"/>
      <c r="N47" s="1">
        <f t="shared" si="8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5"/>
        <v>2.9838E-4</v>
      </c>
      <c r="AL47" s="8">
        <f t="shared" si="6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7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8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5"/>
        <v>3.1062E-4</v>
      </c>
      <c r="AL48" s="8">
        <f t="shared" si="6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7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8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5"/>
        <v>3.0684000000000001E-4</v>
      </c>
      <c r="AL49" s="8">
        <f t="shared" si="6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7"/>
        <v>1.491E-2</v>
      </c>
      <c r="H50" s="2">
        <v>3.05</v>
      </c>
      <c r="I50" s="6"/>
      <c r="J50" s="8"/>
      <c r="K50" s="8"/>
      <c r="L50" s="8"/>
      <c r="M50" s="8"/>
      <c r="N50" s="1">
        <f t="shared" si="8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5"/>
        <v>3.4230000000000003E-4</v>
      </c>
      <c r="AL50" s="8">
        <f t="shared" si="6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7"/>
        <v>1.559E-2</v>
      </c>
      <c r="H51" s="2">
        <v>3.06</v>
      </c>
      <c r="I51" s="6"/>
      <c r="J51" s="8"/>
      <c r="K51" s="8"/>
      <c r="L51" s="8"/>
      <c r="M51" s="8"/>
      <c r="N51" s="1">
        <f t="shared" si="8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5"/>
        <v>3.4842E-4</v>
      </c>
      <c r="AL51" s="8">
        <f t="shared" si="6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7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8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5"/>
        <v>3.6588000000000001E-4</v>
      </c>
      <c r="AL52" s="8">
        <f t="shared" si="6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7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8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7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8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7"/>
        <v>1.866E-2</v>
      </c>
      <c r="H55" s="2">
        <v>3.1</v>
      </c>
      <c r="I55" s="6"/>
      <c r="J55" s="8"/>
      <c r="K55" s="8"/>
      <c r="L55" s="8"/>
      <c r="M55" s="8"/>
      <c r="N55" s="1">
        <f t="shared" si="8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20</v>
      </c>
      <c r="AK56" s="9"/>
      <c r="AL56" s="9"/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x14ac:dyDescent="0.3">
      <c r="A58" s="9"/>
      <c r="B58" s="9" t="s">
        <v>7</v>
      </c>
      <c r="C58" s="9"/>
      <c r="D58" s="9"/>
      <c r="E58" s="9"/>
      <c r="F58" s="9"/>
      <c r="G58" s="9" t="s">
        <v>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x14ac:dyDescent="0.3">
      <c r="A59" s="9"/>
      <c r="B59" s="9" t="s">
        <v>6</v>
      </c>
      <c r="C59" s="9"/>
      <c r="D59" s="9"/>
      <c r="E59" s="9"/>
      <c r="F59" s="9"/>
      <c r="G59" s="9">
        <f>590*10^(-9)</f>
        <v>5.9000000000000007E-7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9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9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9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9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9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9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0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0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0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0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0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>
        <f>0.291/0.1515</f>
        <v>1.9207920792079207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0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0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0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0"/>
        <v>4.79E-3</v>
      </c>
      <c r="H76" s="3">
        <v>1.94</v>
      </c>
      <c r="I76" s="6"/>
      <c r="J76" s="6" t="s">
        <v>10</v>
      </c>
      <c r="K76" s="6">
        <f t="array" ref="K76:L77">LINEST(N86:N92,O86:O92,TRUE,TRUE)</f>
        <v>0.19271428571428553</v>
      </c>
      <c r="L76" s="6">
        <v>-0.37599142857142814</v>
      </c>
      <c r="M76" s="9"/>
      <c r="N76" s="5">
        <f>G76</f>
        <v>4.79E-3</v>
      </c>
      <c r="O76" s="3">
        <v>1.94</v>
      </c>
      <c r="P76" s="6" t="s">
        <v>18</v>
      </c>
      <c r="Q76" s="6" t="s">
        <v>13</v>
      </c>
      <c r="R76" s="6">
        <f>-(L76)/K76</f>
        <v>1.951030392883617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0"/>
        <v>5.6299999999999996E-3</v>
      </c>
      <c r="H77" s="3">
        <v>1.95</v>
      </c>
      <c r="I77" s="6"/>
      <c r="J77" s="6" t="s">
        <v>12</v>
      </c>
      <c r="K77" s="6">
        <v>3.5568272952397071E-3</v>
      </c>
      <c r="L77" s="6">
        <v>7.3629761479375661E-3</v>
      </c>
      <c r="M77" s="9"/>
      <c r="N77" s="5">
        <f t="shared" ref="N77:N92" si="11">G77</f>
        <v>5.6299999999999996E-3</v>
      </c>
      <c r="O77" s="3">
        <v>1.95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0"/>
        <v>6.5599999999999999E-3</v>
      </c>
      <c r="H78" s="3">
        <v>1.96</v>
      </c>
      <c r="I78" s="6"/>
      <c r="J78" s="9"/>
      <c r="K78" s="9"/>
      <c r="L78" s="9"/>
      <c r="M78" s="9"/>
      <c r="N78" s="5">
        <f t="shared" si="11"/>
        <v>6.5599999999999999E-3</v>
      </c>
      <c r="O78" s="3">
        <v>1.96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0"/>
        <v>7.5300000000000002E-3</v>
      </c>
      <c r="H79" s="3">
        <v>1.97</v>
      </c>
      <c r="I79" s="6"/>
      <c r="J79" s="9"/>
      <c r="K79" s="9"/>
      <c r="L79" s="9"/>
      <c r="M79" s="9"/>
      <c r="N79" s="5">
        <f t="shared" si="11"/>
        <v>7.5300000000000002E-3</v>
      </c>
      <c r="O79" s="3">
        <v>1.97</v>
      </c>
      <c r="P79" s="9"/>
      <c r="Q79" s="9"/>
      <c r="R79" s="9"/>
      <c r="S79" s="6" t="s">
        <v>19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0"/>
        <v>8.6599999999999993E-3</v>
      </c>
      <c r="H80" s="3">
        <v>1.98</v>
      </c>
      <c r="I80" s="6"/>
      <c r="J80" s="9"/>
      <c r="K80" s="9"/>
      <c r="L80" s="9"/>
      <c r="M80" s="9"/>
      <c r="N80" s="5">
        <f t="shared" si="11"/>
        <v>8.6599999999999993E-3</v>
      </c>
      <c r="O80" s="3">
        <v>1.98</v>
      </c>
      <c r="P80" s="9"/>
      <c r="Q80" s="9"/>
      <c r="R80" s="9" t="s">
        <v>15</v>
      </c>
      <c r="S80" s="6">
        <f>($O$2*G59*R76)/($O$1)</f>
        <v>6.1518499963707353E-34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0"/>
        <v>9.8800000000000016E-3</v>
      </c>
      <c r="H81" s="3">
        <v>1.99</v>
      </c>
      <c r="I81" s="6"/>
      <c r="J81" s="9"/>
      <c r="K81" s="9"/>
      <c r="L81" s="9"/>
      <c r="M81" s="9"/>
      <c r="N81" s="5">
        <f t="shared" si="11"/>
        <v>9.8800000000000016E-3</v>
      </c>
      <c r="O81" s="3">
        <v>1.99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0"/>
        <v>1.108E-2</v>
      </c>
      <c r="H82" s="3">
        <v>2</v>
      </c>
      <c r="I82" s="6"/>
      <c r="J82" s="9"/>
      <c r="K82" s="9"/>
      <c r="L82" s="9"/>
      <c r="M82" s="9"/>
      <c r="N82" s="5">
        <f t="shared" si="11"/>
        <v>1.108E-2</v>
      </c>
      <c r="O82" s="3">
        <v>2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0"/>
        <v>1.2460000000000001E-2</v>
      </c>
      <c r="H83" s="3">
        <v>2.0099999999999998</v>
      </c>
      <c r="I83" s="6"/>
      <c r="J83" s="9"/>
      <c r="K83" s="9"/>
      <c r="L83" s="9"/>
      <c r="M83" s="9"/>
      <c r="N83" s="5">
        <f t="shared" si="11"/>
        <v>1.2460000000000001E-2</v>
      </c>
      <c r="O83" s="3">
        <v>2.0099999999999998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0"/>
        <v>1.4060000000000001E-2</v>
      </c>
      <c r="H84" s="3">
        <v>2.02</v>
      </c>
      <c r="I84" s="6"/>
      <c r="J84" s="9"/>
      <c r="K84" s="9"/>
      <c r="L84" s="9"/>
      <c r="M84" s="9"/>
      <c r="N84" s="5">
        <f t="shared" si="11"/>
        <v>1.4060000000000001E-2</v>
      </c>
      <c r="O84" s="3">
        <v>2.02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0"/>
        <v>1.5439999999999999E-2</v>
      </c>
      <c r="H85" s="3">
        <v>2.0299999999999998</v>
      </c>
      <c r="I85" s="6"/>
      <c r="J85" s="9"/>
      <c r="K85" s="9"/>
      <c r="L85" s="9"/>
      <c r="M85" s="9"/>
      <c r="N85" s="5">
        <f t="shared" si="11"/>
        <v>1.5439999999999999E-2</v>
      </c>
      <c r="O85" s="3">
        <v>2.0299999999999998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0"/>
        <v>1.738E-2</v>
      </c>
      <c r="H86" s="3">
        <v>2.04</v>
      </c>
      <c r="I86" s="6"/>
      <c r="J86" s="9"/>
      <c r="K86" s="9"/>
      <c r="L86" s="9"/>
      <c r="M86" s="9"/>
      <c r="N86" s="5">
        <f t="shared" si="11"/>
        <v>1.738E-2</v>
      </c>
      <c r="O86" s="3">
        <v>2.04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0"/>
        <v>1.899E-2</v>
      </c>
      <c r="H87" s="3">
        <v>2.0499999999999998</v>
      </c>
      <c r="I87" s="6"/>
      <c r="J87" s="9"/>
      <c r="K87" s="9"/>
      <c r="L87" s="9"/>
      <c r="M87" s="9"/>
      <c r="N87" s="5">
        <f t="shared" si="11"/>
        <v>1.899E-2</v>
      </c>
      <c r="O87" s="3">
        <v>2.0499999999999998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0"/>
        <v>2.0820000000000002E-2</v>
      </c>
      <c r="H88" s="3">
        <v>2.06</v>
      </c>
      <c r="I88" s="6"/>
      <c r="J88" s="9"/>
      <c r="K88" s="9"/>
      <c r="L88" s="9"/>
      <c r="M88" s="9"/>
      <c r="N88" s="5">
        <f t="shared" si="11"/>
        <v>2.0820000000000002E-2</v>
      </c>
      <c r="O88" s="3">
        <v>2.06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0"/>
        <v>2.2710000000000001E-2</v>
      </c>
      <c r="H89" s="3">
        <v>2.0699999999999998</v>
      </c>
      <c r="I89" s="6"/>
      <c r="J89" s="9"/>
      <c r="K89" s="9"/>
      <c r="L89" s="9"/>
      <c r="M89" s="9"/>
      <c r="N89" s="5">
        <f t="shared" si="11"/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0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1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0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1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0"/>
        <v>2.869E-2</v>
      </c>
      <c r="H92" s="3">
        <v>2.1</v>
      </c>
      <c r="I92" s="6"/>
      <c r="J92" s="9"/>
      <c r="K92" s="9"/>
      <c r="L92" s="9"/>
      <c r="M92" s="9"/>
      <c r="N92" s="5">
        <f t="shared" si="11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Marcin Radke</cp:lastModifiedBy>
  <dcterms:created xsi:type="dcterms:W3CDTF">2015-06-05T18:19:34Z</dcterms:created>
  <dcterms:modified xsi:type="dcterms:W3CDTF">2019-11-13T18:48:26Z</dcterms:modified>
</cp:coreProperties>
</file>