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Programy\FIZ31\Spraw1\"/>
    </mc:Choice>
  </mc:AlternateContent>
  <xr:revisionPtr revIDLastSave="0" documentId="13_ncr:1_{1C3A5AE7-4E5F-41E4-92B3-076B96384DF9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/>
  <c r="G14" i="1"/>
  <c r="G15" i="1"/>
  <c r="G16" i="1"/>
  <c r="I16" i="1" s="1"/>
  <c r="G17" i="1"/>
  <c r="I17" i="1" s="1"/>
  <c r="G18" i="1"/>
  <c r="G13" i="1"/>
  <c r="I13" i="1" s="1"/>
  <c r="I14" i="1"/>
  <c r="I15" i="1"/>
  <c r="I18" i="1"/>
  <c r="H14" i="1"/>
  <c r="H15" i="1"/>
  <c r="H16" i="1"/>
  <c r="H17" i="1"/>
  <c r="H18" i="1"/>
  <c r="F29" i="1" l="1" a="1"/>
  <c r="G30" i="1" s="1"/>
  <c r="F29" i="1" l="1"/>
  <c r="F30" i="1"/>
  <c r="G29" i="1"/>
  <c r="J13" i="1" l="1"/>
  <c r="K13" i="1" s="1"/>
  <c r="K15" i="1" l="1"/>
  <c r="K14" i="1"/>
  <c r="K16" i="1"/>
  <c r="K17" i="1"/>
  <c r="K18" i="1"/>
  <c r="K19" i="1" l="1"/>
  <c r="H19" i="1"/>
</calcChain>
</file>

<file path=xl/sharedStrings.xml><?xml version="1.0" encoding="utf-8"?>
<sst xmlns="http://schemas.openxmlformats.org/spreadsheetml/2006/main" count="20" uniqueCount="18">
  <si>
    <t>U(V)</t>
  </si>
  <si>
    <t>R_w[Ω]</t>
  </si>
  <si>
    <t>u(U)[V]</t>
  </si>
  <si>
    <t>u_c(R_w)[Ω]</t>
  </si>
  <si>
    <t>srednia:</t>
  </si>
  <si>
    <t>u(I)[A]</t>
  </si>
  <si>
    <t>I[A]</t>
  </si>
  <si>
    <t>Dane Pomiarowe:</t>
  </si>
  <si>
    <t>I[mA]</t>
  </si>
  <si>
    <t>REGLINP(ang wer. LINEEST) U(I), gdzie dla y=Ax+B, A to Rw</t>
  </si>
  <si>
    <t>A=</t>
  </si>
  <si>
    <t>u(A)=</t>
  </si>
  <si>
    <t>=B</t>
  </si>
  <si>
    <t>=u(B)</t>
  </si>
  <si>
    <t>R[Ω]</t>
  </si>
  <si>
    <t>u_c(R)[Ω]</t>
  </si>
  <si>
    <t>R_srednia[Ω]</t>
  </si>
  <si>
    <t>u(R_srednia)[Ω]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</si>
</sst>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  <charset val="238"/>
    </font>
    <font>
      <sz val="11"/>
      <color rgb="FFD19A66"/>
      <name val="Consolas"/>
      <family val="3"/>
      <charset val="238"/>
    </font>
    <font>
      <sz val="11"/>
      <color rgb="FFE5C07B"/>
      <name val="Consolas"/>
      <family val="3"/>
      <charset val="238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1"/>
    <xf numFmtId="0" fontId="4" fillId="2" borderId="0" xfId="1" quotePrefix="1"/>
    <xf numFmtId="0" fontId="6" fillId="4" borderId="1" xfId="3" applyBorder="1"/>
    <xf numFmtId="0" fontId="5" fillId="3" borderId="1" xfId="2" applyBorder="1"/>
    <xf numFmtId="0" fontId="4" fillId="2" borderId="1" xfId="1" applyBorder="1"/>
    <xf numFmtId="0" fontId="4" fillId="2" borderId="2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chemeClr val="tx1"/>
                </a:solidFill>
              </a:rPr>
              <a:t>Wykres</a:t>
            </a:r>
            <a:r>
              <a:rPr lang="pl-PL" baseline="0">
                <a:solidFill>
                  <a:schemeClr val="tx1"/>
                </a:solidFill>
              </a:rPr>
              <a:t> U(I), dla wykonanych pomiarów</a:t>
            </a:r>
            <a:endParaRPr lang="pl-PL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7719810486252126"/>
          <c:y val="1.9777721121870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1270"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490573725998601"/>
                  <c:y val="-5.061465832388308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1"/>
                        </a:solidFill>
                      </a:rPr>
                      <a:t>y = </a:t>
                    </a: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175.74</a:t>
                    </a:r>
                    <a:r>
                      <a:rPr lang="en-US" sz="1400" baseline="0">
                        <a:solidFill>
                          <a:schemeClr val="tx1"/>
                        </a:solidFill>
                      </a:rPr>
                      <a:t>x </a:t>
                    </a: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- 0.0266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Niepewnosc wsp.: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u_c(A)=1.13</a:t>
                    </a:r>
                  </a:p>
                  <a:p>
                    <a:pPr>
                      <a:defRPr/>
                    </a:pPr>
                    <a:r>
                      <a:rPr lang="pl-PL" sz="1400" baseline="0">
                        <a:solidFill>
                          <a:schemeClr val="tx1"/>
                        </a:solidFill>
                      </a:rPr>
                      <a:t>u_c(B)=0.05</a:t>
                    </a:r>
                    <a:endParaRPr lang="en-US" sz="140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tx1">
                      <a:lumMod val="95000"/>
                      <a:lumOff val="5000"/>
                      <a:alpha val="94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plus>
            <c:minus>
              <c:numRef>
                <c:f>Arkusz1!$S$20:$S$25</c:f>
                <c:numCache>
                  <c:formatCode>General</c:formatCode>
                  <c:ptCount val="6"/>
                  <c:pt idx="0">
                    <c:v>0.02</c:v>
                  </c:pt>
                  <c:pt idx="1">
                    <c:v>0.02</c:v>
                  </c:pt>
                  <c:pt idx="2">
                    <c:v>0.02</c:v>
                  </c:pt>
                  <c:pt idx="3">
                    <c:v>0.03</c:v>
                  </c:pt>
                  <c:pt idx="4">
                    <c:v>0.03</c:v>
                  </c:pt>
                  <c:pt idx="5">
                    <c:v>0.04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Arkusz1!$B$13:$B$18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plus>
            <c:minus>
              <c:numRef>
                <c:f>Arkusz1!$B$13:$B$18</c:f>
                <c:numCache>
                  <c:formatCode>General</c:formatCode>
                  <c:ptCount val="6"/>
                  <c:pt idx="0">
                    <c:v>1.9000000000000001E-4</c:v>
                  </c:pt>
                  <c:pt idx="1">
                    <c:v>2.5000000000000001E-4</c:v>
                  </c:pt>
                  <c:pt idx="2">
                    <c:v>3.1E-4</c:v>
                  </c:pt>
                  <c:pt idx="3">
                    <c:v>3.6999999999999999E-4</c:v>
                  </c:pt>
                  <c:pt idx="4">
                    <c:v>4.2999999999999999E-4</c:v>
                  </c:pt>
                  <c:pt idx="5">
                    <c:v>5.5000000000000003E-4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Arkusz1!$F$13:$F$18</c:f>
              <c:numCache>
                <c:formatCode>General</c:formatCode>
                <c:ptCount val="6"/>
                <c:pt idx="0">
                  <c:v>1.8700000000000001E-2</c:v>
                </c:pt>
                <c:pt idx="1">
                  <c:v>2.7799999999999998E-2</c:v>
                </c:pt>
                <c:pt idx="2">
                  <c:v>3.61E-2</c:v>
                </c:pt>
                <c:pt idx="3">
                  <c:v>4.4900000000000002E-2</c:v>
                </c:pt>
                <c:pt idx="4">
                  <c:v>5.4199999999999998E-2</c:v>
                </c:pt>
                <c:pt idx="5">
                  <c:v>7.0999999999999994E-2</c:v>
                </c:pt>
              </c:numCache>
            </c:numRef>
          </c:xVal>
          <c:yVal>
            <c:numRef>
              <c:f>Arkusz1!$D$13:$D$18</c:f>
              <c:numCache>
                <c:formatCode>General</c:formatCode>
                <c:ptCount val="6"/>
                <c:pt idx="0">
                  <c:v>3.29</c:v>
                </c:pt>
                <c:pt idx="1">
                  <c:v>4.78</c:v>
                </c:pt>
                <c:pt idx="2">
                  <c:v>6.35</c:v>
                </c:pt>
                <c:pt idx="3">
                  <c:v>7.89</c:v>
                </c:pt>
                <c:pt idx="4">
                  <c:v>9.5</c:v>
                </c:pt>
                <c:pt idx="5">
                  <c:v>12.44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7-4CD3-83F6-2F46E4562A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86192768"/>
        <c:axId val="686193424"/>
      </c:scatterChart>
      <c:valAx>
        <c:axId val="6861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chemeClr val="tx1"/>
                    </a:solidFill>
                  </a:rPr>
                  <a:t>I[A]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3424"/>
        <c:crosses val="autoZero"/>
        <c:crossBetween val="midCat"/>
      </c:valAx>
      <c:valAx>
        <c:axId val="6861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chemeClr val="tx1"/>
                    </a:solidFill>
                  </a:rPr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9276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205361</xdr:colOff>
      <xdr:row>31</xdr:row>
      <xdr:rowOff>26895</xdr:rowOff>
    </xdr:from>
    <xdr:to>
      <xdr:col>9</xdr:col>
      <xdr:colOff>274320</xdr:colOff>
      <xdr:row>58</xdr:row>
      <xdr:rowOff>91440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71410A1-75CC-4AE7-9818-D02ED5331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zoomScale="85" zoomScaleNormal="85" workbookViewId="0">
      <selection activeCell="H6" sqref="H6"/>
    </sheetView>
  </sheetViews>
  <sheetFormatPr defaultRowHeight="14.4" x14ac:dyDescent="0.3"/>
  <cols>
    <col min="1" max="1" width="15.88671875" customWidth="1"/>
    <col min="2" max="2" width="8.21875" bestFit="1" customWidth="1"/>
    <col min="3" max="3" width="5.5546875" bestFit="1" customWidth="1"/>
    <col min="4" max="4" width="6.109375" bestFit="1" customWidth="1"/>
    <col min="5" max="5" width="7" bestFit="1" customWidth="1"/>
    <col min="6" max="6" width="52" bestFit="1" customWidth="1"/>
    <col min="7" max="7" width="13" bestFit="1" customWidth="1"/>
    <col min="8" max="8" width="12.44140625" bestFit="1" customWidth="1"/>
    <col min="9" max="9" width="9.109375" bestFit="1" customWidth="1"/>
    <col min="10" max="10" width="12.109375" bestFit="1" customWidth="1"/>
    <col min="11" max="11" width="14.6640625" bestFit="1" customWidth="1"/>
    <col min="12" max="12" width="7.33203125" bestFit="1" customWidth="1"/>
    <col min="13" max="13" width="11.6640625" bestFit="1" customWidth="1"/>
    <col min="14" max="14" width="8.77734375" customWidth="1"/>
    <col min="15" max="15" width="6.109375" bestFit="1" customWidth="1"/>
    <col min="16" max="16" width="7.21875" bestFit="1" customWidth="1"/>
    <col min="17" max="18" width="8.77734375" customWidth="1"/>
    <col min="19" max="19" width="5.109375" bestFit="1" customWidth="1"/>
    <col min="20" max="20" width="8.21875" bestFit="1" customWidth="1"/>
    <col min="21" max="21" width="8.77734375" customWidth="1"/>
  </cols>
  <sheetData>
    <row r="1" spans="1:13" x14ac:dyDescent="0.3">
      <c r="A1" t="s">
        <v>7</v>
      </c>
      <c r="B1" s="6" t="s">
        <v>0</v>
      </c>
      <c r="C1" s="7" t="s">
        <v>8</v>
      </c>
    </row>
    <row r="2" spans="1:13" x14ac:dyDescent="0.3">
      <c r="B2" s="6">
        <v>3.29</v>
      </c>
      <c r="C2" s="7">
        <v>18.7</v>
      </c>
    </row>
    <row r="3" spans="1:13" x14ac:dyDescent="0.3">
      <c r="B3" s="6">
        <v>4.78</v>
      </c>
      <c r="C3" s="7">
        <v>27.8</v>
      </c>
    </row>
    <row r="4" spans="1:13" x14ac:dyDescent="0.3">
      <c r="B4" s="6">
        <v>6.35</v>
      </c>
      <c r="C4" s="7">
        <v>36.1</v>
      </c>
    </row>
    <row r="5" spans="1:13" x14ac:dyDescent="0.3">
      <c r="B5" s="6">
        <v>7.89</v>
      </c>
      <c r="C5" s="7">
        <v>44.9</v>
      </c>
    </row>
    <row r="6" spans="1:13" x14ac:dyDescent="0.3">
      <c r="B6" s="6">
        <v>9.5</v>
      </c>
      <c r="C6" s="7">
        <v>54.2</v>
      </c>
    </row>
    <row r="7" spans="1:13" x14ac:dyDescent="0.3">
      <c r="B7" s="6">
        <v>12.44</v>
      </c>
      <c r="C7" s="7">
        <v>71</v>
      </c>
    </row>
    <row r="8" spans="1:13" x14ac:dyDescent="0.3">
      <c r="D8" s="1"/>
      <c r="E8" s="1"/>
      <c r="F8" s="1"/>
      <c r="G8" s="1"/>
      <c r="H8" s="1"/>
      <c r="I8" s="2"/>
      <c r="J8" s="3"/>
      <c r="K8" s="3"/>
      <c r="L8" s="2"/>
      <c r="M8" s="2"/>
    </row>
    <row r="12" spans="1:13" x14ac:dyDescent="0.3">
      <c r="B12" s="7" t="s">
        <v>5</v>
      </c>
      <c r="D12" s="6" t="s">
        <v>0</v>
      </c>
      <c r="E12" s="6" t="s">
        <v>2</v>
      </c>
      <c r="F12" s="7" t="s">
        <v>6</v>
      </c>
      <c r="G12" s="7" t="s">
        <v>5</v>
      </c>
      <c r="H12" s="8" t="s">
        <v>14</v>
      </c>
      <c r="I12" s="8" t="s">
        <v>15</v>
      </c>
      <c r="J12" s="8" t="s">
        <v>16</v>
      </c>
      <c r="K12" s="8" t="s">
        <v>17</v>
      </c>
      <c r="L12" s="8" t="s">
        <v>1</v>
      </c>
      <c r="M12" s="8" t="s">
        <v>3</v>
      </c>
    </row>
    <row r="13" spans="1:13" x14ac:dyDescent="0.3">
      <c r="B13" s="7">
        <v>1.9000000000000001E-4</v>
      </c>
      <c r="D13" s="6">
        <v>3.29</v>
      </c>
      <c r="E13" s="6">
        <v>0.02</v>
      </c>
      <c r="F13" s="7">
        <v>1.8700000000000001E-2</v>
      </c>
      <c r="G13" s="7">
        <f>ROUND(0.00019,4)</f>
        <v>2.0000000000000001E-4</v>
      </c>
      <c r="H13" s="8">
        <f>ROUND(D13/(F13),2)</f>
        <v>175.94</v>
      </c>
      <c r="I13" s="8">
        <f>ROUND(SQRT( POWER((E13/(F13)),2) + POWER(D13/POWER(F13,2),2) *POWER(G13,2)),2)</f>
        <v>2.16</v>
      </c>
      <c r="J13" s="8">
        <f>J15</f>
        <v>175</v>
      </c>
      <c r="K13" s="8">
        <f>(H13-J13)^2</f>
        <v>0.88359999999999572</v>
      </c>
      <c r="L13" s="8">
        <v>175.74</v>
      </c>
      <c r="M13" s="8">
        <v>1.1299999999999999</v>
      </c>
    </row>
    <row r="14" spans="1:13" x14ac:dyDescent="0.3">
      <c r="B14" s="7">
        <v>2.5000000000000001E-4</v>
      </c>
      <c r="D14" s="6">
        <v>4.78</v>
      </c>
      <c r="E14" s="6">
        <v>0.02</v>
      </c>
      <c r="F14" s="7">
        <v>2.7799999999999998E-2</v>
      </c>
      <c r="G14" s="7">
        <f t="shared" ref="G14:G18" si="0">ROUND(0.00019,4)</f>
        <v>2.0000000000000001E-4</v>
      </c>
      <c r="H14" s="8">
        <f t="shared" ref="H14:H18" si="1">ROUND(D14/(F14),2)</f>
        <v>171.94</v>
      </c>
      <c r="I14" s="8">
        <f t="shared" ref="I14:I18" si="2">ROUND(SQRT( POWER((E14/(F14)),2) + POWER(D14/POWER(F14,2),2) *POWER(G14,2)),2)</f>
        <v>1.43</v>
      </c>
      <c r="J14" s="8">
        <v>175</v>
      </c>
      <c r="K14" s="8">
        <f t="shared" ref="K14:K18" si="3">(H14-J14)^2</f>
        <v>9.3636000000000141</v>
      </c>
      <c r="L14" s="8"/>
      <c r="M14" s="8"/>
    </row>
    <row r="15" spans="1:13" x14ac:dyDescent="0.3">
      <c r="B15" s="7">
        <v>3.1E-4</v>
      </c>
      <c r="D15" s="6">
        <v>6.35</v>
      </c>
      <c r="E15" s="6">
        <v>0.02</v>
      </c>
      <c r="F15" s="7">
        <v>3.61E-2</v>
      </c>
      <c r="G15" s="7">
        <f t="shared" si="0"/>
        <v>2.0000000000000001E-4</v>
      </c>
      <c r="H15" s="8">
        <f t="shared" si="1"/>
        <v>175.9</v>
      </c>
      <c r="I15" s="8">
        <f t="shared" si="2"/>
        <v>1.1200000000000001</v>
      </c>
      <c r="J15" s="8">
        <v>175</v>
      </c>
      <c r="K15" s="8">
        <f t="shared" si="3"/>
        <v>0.81000000000001027</v>
      </c>
      <c r="L15" s="8"/>
      <c r="M15" s="8"/>
    </row>
    <row r="16" spans="1:13" x14ac:dyDescent="0.3">
      <c r="B16" s="7">
        <v>3.6999999999999999E-4</v>
      </c>
      <c r="D16" s="6">
        <v>7.89</v>
      </c>
      <c r="E16" s="6">
        <v>0.03</v>
      </c>
      <c r="F16" s="7">
        <v>4.4900000000000002E-2</v>
      </c>
      <c r="G16" s="7">
        <f t="shared" si="0"/>
        <v>2.0000000000000001E-4</v>
      </c>
      <c r="H16" s="8">
        <f t="shared" si="1"/>
        <v>175.72</v>
      </c>
      <c r="I16" s="8">
        <f t="shared" si="2"/>
        <v>1.03</v>
      </c>
      <c r="J16" s="8">
        <v>175</v>
      </c>
      <c r="K16" s="8">
        <f t="shared" si="3"/>
        <v>0.51839999999999842</v>
      </c>
      <c r="L16" s="8"/>
      <c r="M16" s="8"/>
    </row>
    <row r="17" spans="2:20" x14ac:dyDescent="0.3">
      <c r="B17" s="7">
        <v>4.2999999999999999E-4</v>
      </c>
      <c r="D17" s="6">
        <v>9.5</v>
      </c>
      <c r="E17" s="6">
        <v>0.03</v>
      </c>
      <c r="F17" s="7">
        <v>5.4199999999999998E-2</v>
      </c>
      <c r="G17" s="7">
        <f t="shared" si="0"/>
        <v>2.0000000000000001E-4</v>
      </c>
      <c r="H17" s="8">
        <f t="shared" si="1"/>
        <v>175.28</v>
      </c>
      <c r="I17" s="8">
        <f t="shared" si="2"/>
        <v>0.85</v>
      </c>
      <c r="J17" s="8">
        <v>175</v>
      </c>
      <c r="K17" s="8">
        <f t="shared" si="3"/>
        <v>7.8400000000000636E-2</v>
      </c>
      <c r="L17" s="8"/>
      <c r="M17" s="8"/>
    </row>
    <row r="18" spans="2:20" x14ac:dyDescent="0.3">
      <c r="B18" s="7">
        <v>5.5000000000000003E-4</v>
      </c>
      <c r="D18" s="6">
        <v>12.44</v>
      </c>
      <c r="E18" s="6">
        <v>0.04</v>
      </c>
      <c r="F18" s="7">
        <v>7.0999999999999994E-2</v>
      </c>
      <c r="G18" s="7">
        <f t="shared" si="0"/>
        <v>2.0000000000000001E-4</v>
      </c>
      <c r="H18" s="8">
        <f t="shared" si="1"/>
        <v>175.21</v>
      </c>
      <c r="I18" s="8">
        <f t="shared" si="2"/>
        <v>0.75</v>
      </c>
      <c r="J18" s="8">
        <v>175</v>
      </c>
      <c r="K18" s="8">
        <f t="shared" si="3"/>
        <v>4.4100000000003345E-2</v>
      </c>
      <c r="L18" s="8"/>
      <c r="M18" s="8"/>
    </row>
    <row r="19" spans="2:20" x14ac:dyDescent="0.3">
      <c r="G19" t="s">
        <v>4</v>
      </c>
      <c r="H19" s="9">
        <f>SUM(H13:H18)/6</f>
        <v>174.99833333333333</v>
      </c>
      <c r="K19" s="9">
        <f>ROUND(SQRT(SUM(K13:K18)/(6*5)),2)</f>
        <v>0.62</v>
      </c>
    </row>
    <row r="20" spans="2:20" x14ac:dyDescent="0.3">
      <c r="O20" s="6">
        <v>3.29</v>
      </c>
      <c r="P20" s="7">
        <v>1.8700000000000001E-2</v>
      </c>
      <c r="S20" s="6">
        <v>0.02</v>
      </c>
      <c r="T20" s="7">
        <v>1.9000000000000001E-4</v>
      </c>
    </row>
    <row r="21" spans="2:20" x14ac:dyDescent="0.3">
      <c r="O21" s="6">
        <v>4.78</v>
      </c>
      <c r="P21" s="7">
        <v>2.7799999999999998E-2</v>
      </c>
      <c r="S21" s="6">
        <v>0.02</v>
      </c>
      <c r="T21" s="7">
        <v>2.5000000000000001E-4</v>
      </c>
    </row>
    <row r="22" spans="2:20" x14ac:dyDescent="0.3">
      <c r="O22" s="6">
        <v>6.35</v>
      </c>
      <c r="P22" s="7">
        <v>3.61E-2</v>
      </c>
      <c r="S22" s="6">
        <v>0.02</v>
      </c>
      <c r="T22" s="7">
        <v>3.1E-4</v>
      </c>
    </row>
    <row r="23" spans="2:20" x14ac:dyDescent="0.3">
      <c r="O23" s="6">
        <v>7.89</v>
      </c>
      <c r="P23" s="7">
        <v>4.4900000000000002E-2</v>
      </c>
      <c r="S23" s="6">
        <v>0.03</v>
      </c>
      <c r="T23" s="7">
        <v>3.6999999999999999E-4</v>
      </c>
    </row>
    <row r="24" spans="2:20" x14ac:dyDescent="0.3">
      <c r="O24" s="6">
        <v>9.5</v>
      </c>
      <c r="P24" s="7">
        <v>5.4199999999999998E-2</v>
      </c>
      <c r="S24" s="6">
        <v>0.03</v>
      </c>
      <c r="T24" s="7">
        <v>4.2999999999999999E-4</v>
      </c>
    </row>
    <row r="25" spans="2:20" x14ac:dyDescent="0.3">
      <c r="O25" s="6">
        <v>12.44</v>
      </c>
      <c r="P25" s="7">
        <v>7.0999999999999994E-2</v>
      </c>
      <c r="S25" s="6">
        <v>0.04</v>
      </c>
      <c r="T25" s="7">
        <v>5.5000000000000003E-4</v>
      </c>
    </row>
    <row r="28" spans="2:20" x14ac:dyDescent="0.3">
      <c r="E28" s="4"/>
      <c r="F28" s="4" t="s">
        <v>9</v>
      </c>
      <c r="G28" s="4"/>
      <c r="H28" s="4"/>
    </row>
    <row r="29" spans="2:20" x14ac:dyDescent="0.3">
      <c r="E29" s="4" t="s">
        <v>10</v>
      </c>
      <c r="F29" s="4">
        <f t="array" ref="F29:G30">LINEST(D13:D18,F13:F18,TRUE,TRUE)</f>
        <v>175.74066694483381</v>
      </c>
      <c r="G29" s="4">
        <v>-2.6611089493250084E-2</v>
      </c>
      <c r="H29" s="5" t="s">
        <v>12</v>
      </c>
    </row>
    <row r="30" spans="2:20" x14ac:dyDescent="0.3">
      <c r="E30" s="4" t="s">
        <v>11</v>
      </c>
      <c r="F30" s="4">
        <v>1.1246219730666647</v>
      </c>
      <c r="G30" s="4">
        <v>5.1168013404058112E-2</v>
      </c>
      <c r="H30" s="5" t="s">
        <v>13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FBB06A4-CCC7-4847-9DFB-C83276F2E90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Arkusz1!D13:D13</xm:f>
              <xm:sqref>F13</xm:sqref>
            </x14:sparkline>
            <x14:sparkline>
              <xm:f>Arkusz1!D14:D14</xm:f>
              <xm:sqref>F14</xm:sqref>
            </x14:sparkline>
            <x14:sparkline>
              <xm:f>Arkusz1!D15:D15</xm:f>
              <xm:sqref>F15</xm:sqref>
            </x14:sparkline>
            <x14:sparkline>
              <xm:f>Arkusz1!D16:D16</xm:f>
              <xm:sqref>F16</xm:sqref>
            </x14:sparkline>
            <x14:sparkline>
              <xm:f>Arkusz1!D17:D17</xm:f>
              <xm:sqref>F17</xm:sqref>
            </x14:sparkline>
            <x14:sparkline>
              <xm:f>Arkusz1!D18:D18</xm:f>
              <xm:sqref>F18</xm:sqref>
            </x14:sparkline>
          </x14:sparklines>
        </x14:sparklineGroup>
        <x14:sparklineGroup displayEmptyCellsAs="gap" xr2:uid="{634DB51B-E217-4024-A65E-37D5E42ADE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Arkusz1!N20:N20</xm:f>
              <xm:sqref>P20</xm:sqref>
            </x14:sparkline>
            <x14:sparkline>
              <xm:f>Arkusz1!N21:N21</xm:f>
              <xm:sqref>P21</xm:sqref>
            </x14:sparkline>
            <x14:sparkline>
              <xm:f>Arkusz1!N22:N22</xm:f>
              <xm:sqref>P22</xm:sqref>
            </x14:sparkline>
            <x14:sparkline>
              <xm:f>Arkusz1!N23:N23</xm:f>
              <xm:sqref>P23</xm:sqref>
            </x14:sparkline>
            <x14:sparkline>
              <xm:f>Arkusz1!N24:N24</xm:f>
              <xm:sqref>P24</xm:sqref>
            </x14:sparkline>
            <x14:sparkline>
              <xm:f>Arkusz1!N25:N25</xm:f>
              <xm:sqref>P25</xm:sqref>
            </x14:sparkline>
          </x14:sparklines>
        </x14:sparklineGroup>
        <x14:sparklineGroup displayEmptyCellsAs="gap" xr2:uid="{E4CB2CC6-7D6B-480A-B03C-593C12C693F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Arkusz1!P20:P20</xm:f>
              <xm:sqref>O20</xm:sqref>
            </x14:sparkline>
            <x14:sparkline>
              <xm:f>Arkusz1!P21:P21</xm:f>
              <xm:sqref>O21</xm:sqref>
            </x14:sparkline>
            <x14:sparkline>
              <xm:f>Arkusz1!P22:P22</xm:f>
              <xm:sqref>O22</xm:sqref>
            </x14:sparkline>
            <x14:sparkline>
              <xm:f>Arkusz1!P23:P23</xm:f>
              <xm:sqref>O23</xm:sqref>
            </x14:sparkline>
            <x14:sparkline>
              <xm:f>Arkusz1!P24:P24</xm:f>
              <xm:sqref>O24</xm:sqref>
            </x14:sparkline>
            <x14:sparkline>
              <xm:f>Arkusz1!P25:P25</xm:f>
              <xm:sqref>O25</xm:sqref>
            </x14:sparkline>
          </x14:sparklines>
        </x14:sparklineGroup>
        <x14:sparklineGroup displayEmptyCellsAs="gap" xr2:uid="{F0E0D6CC-FAEB-40D8-94B9-9AB5943A153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Arkusz1!A2:A2</xm:f>
              <xm:sqref>C2</xm:sqref>
            </x14:sparkline>
            <x14:sparkline>
              <xm:f>Arkusz1!A3:A3</xm:f>
              <xm:sqref>C3</xm:sqref>
            </x14:sparkline>
            <x14:sparkline>
              <xm:f>Arkusz1!A4:A4</xm:f>
              <xm:sqref>C4</xm:sqref>
            </x14:sparkline>
            <x14:sparkline>
              <xm:f>Arkusz1!A5:A5</xm:f>
              <xm:sqref>C5</xm:sqref>
            </x14:sparkline>
            <x14:sparkline>
              <xm:f>Arkusz1!A6:A6</xm:f>
              <xm:sqref>C6</xm:sqref>
            </x14:sparkline>
            <x14:sparkline>
              <xm:f>Arkusz1!A7:A7</xm:f>
              <xm:sqref>C7</xm:sqref>
            </x14:sparkline>
          </x14:sparklines>
        </x14:sparklineGroup>
        <x14:sparklineGroup displayEmptyCellsAs="gap" xr2:uid="{931203B0-70C3-4DA2-8CF6-BA8919284A2E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Arkusz1!F13:F13</xm:f>
              <xm:sqref>D13</xm:sqref>
            </x14:sparkline>
            <x14:sparkline>
              <xm:f>Arkusz1!F14:F14</xm:f>
              <xm:sqref>D14</xm:sqref>
            </x14:sparkline>
            <x14:sparkline>
              <xm:f>Arkusz1!F15:F15</xm:f>
              <xm:sqref>D15</xm:sqref>
            </x14:sparkline>
            <x14:sparkline>
              <xm:f>Arkusz1!F16:F16</xm:f>
              <xm:sqref>D16</xm:sqref>
            </x14:sparkline>
            <x14:sparkline>
              <xm:f>Arkusz1!F17:F17</xm:f>
              <xm:sqref>D17</xm:sqref>
            </x14:sparkline>
            <x14:sparkline>
              <xm:f>Arkusz1!F18:F18</xm:f>
              <xm:sqref>D18</xm:sqref>
            </x14:sparkline>
          </x14:sparklines>
        </x14:sparklineGroup>
        <x14:sparklineGroup displayEmptyCellsAs="gap" xr2:uid="{A45F5849-D858-4114-8B42-571C0D4DC211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Arkusz1!D2:D2</xm:f>
              <xm:sqref>B2</xm:sqref>
            </x14:sparkline>
            <x14:sparkline>
              <xm:f>Arkusz1!D3:D3</xm:f>
              <xm:sqref>B3</xm:sqref>
            </x14:sparkline>
            <x14:sparkline>
              <xm:f>Arkusz1!D4:D4</xm:f>
              <xm:sqref>B4</xm:sqref>
            </x14:sparkline>
            <x14:sparkline>
              <xm:f>Arkusz1!D5:D5</xm:f>
              <xm:sqref>B5</xm:sqref>
            </x14:sparkline>
            <x14:sparkline>
              <xm:f>Arkusz1!D6:D6</xm:f>
              <xm:sqref>B6</xm:sqref>
            </x14:sparkline>
            <x14:sparkline>
              <xm:f>Arkusz1!D7:D7</xm:f>
              <xm:sqref>B7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2019-10-23T22:14:58Z</dcterms:modified>
</cp:coreProperties>
</file>