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6AD743B6-EFA8-4427-B951-53B0F1A8F8E8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6" i="1" l="1"/>
  <c r="Q42" i="1"/>
  <c r="D35" i="1" s="1"/>
  <c r="D34" i="1"/>
  <c r="Q17" i="1" l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P18" i="1"/>
  <c r="P19" i="1"/>
  <c r="P20" i="1"/>
  <c r="P21" i="1"/>
  <c r="P22" i="1"/>
  <c r="P23" i="1"/>
  <c r="P24" i="1"/>
  <c r="P25" i="1"/>
  <c r="P26" i="1"/>
  <c r="P17" i="1"/>
  <c r="L18" i="1"/>
  <c r="L19" i="1"/>
  <c r="L20" i="1"/>
  <c r="L21" i="1"/>
  <c r="L22" i="1"/>
  <c r="L23" i="1"/>
  <c r="L24" i="1"/>
  <c r="L25" i="1"/>
  <c r="L26" i="1"/>
  <c r="L17" i="1"/>
  <c r="M18" i="1"/>
  <c r="M19" i="1"/>
  <c r="M20" i="1"/>
  <c r="M21" i="1"/>
  <c r="M22" i="1"/>
  <c r="M23" i="1"/>
  <c r="M24" i="1"/>
  <c r="M25" i="1"/>
  <c r="M26" i="1"/>
  <c r="M17" i="1"/>
  <c r="N18" i="1"/>
  <c r="N19" i="1"/>
  <c r="N20" i="1"/>
  <c r="N21" i="1"/>
  <c r="N22" i="1"/>
  <c r="N23" i="1"/>
  <c r="N24" i="1"/>
  <c r="N25" i="1"/>
  <c r="N26" i="1"/>
  <c r="N17" i="1"/>
  <c r="J18" i="1"/>
  <c r="J19" i="1"/>
  <c r="J20" i="1"/>
  <c r="J21" i="1"/>
  <c r="J22" i="1"/>
  <c r="J23" i="1"/>
  <c r="J24" i="1"/>
  <c r="J25" i="1"/>
  <c r="J26" i="1"/>
  <c r="J17" i="1"/>
  <c r="I18" i="1"/>
  <c r="I19" i="1"/>
  <c r="I20" i="1"/>
  <c r="I21" i="1"/>
  <c r="I22" i="1"/>
  <c r="I23" i="1"/>
  <c r="I24" i="1"/>
  <c r="I25" i="1"/>
  <c r="I26" i="1"/>
  <c r="H18" i="1"/>
  <c r="H19" i="1"/>
  <c r="H20" i="1"/>
  <c r="H21" i="1"/>
  <c r="H22" i="1"/>
  <c r="H23" i="1"/>
  <c r="H24" i="1"/>
  <c r="H25" i="1"/>
  <c r="H26" i="1"/>
  <c r="G18" i="1"/>
  <c r="G19" i="1"/>
  <c r="G20" i="1"/>
  <c r="G21" i="1"/>
  <c r="G22" i="1"/>
  <c r="G23" i="1"/>
  <c r="G24" i="1"/>
  <c r="G25" i="1"/>
  <c r="G26" i="1"/>
  <c r="G17" i="1"/>
  <c r="F18" i="1"/>
  <c r="F19" i="1"/>
  <c r="F20" i="1"/>
  <c r="F21" i="1"/>
  <c r="F22" i="1"/>
  <c r="F23" i="1"/>
  <c r="F24" i="1"/>
  <c r="F25" i="1"/>
  <c r="F26" i="1"/>
  <c r="H17" i="1"/>
  <c r="I17" i="1"/>
  <c r="F17" i="1"/>
  <c r="R27" i="1" l="1"/>
  <c r="Q27" i="1"/>
  <c r="G27" i="1"/>
  <c r="M27" i="1"/>
  <c r="L27" i="1"/>
  <c r="P27" i="1"/>
  <c r="P37" i="1" s="1"/>
  <c r="Q37" i="1" s="1"/>
  <c r="I27" i="1"/>
  <c r="H27" i="1"/>
  <c r="N27" i="1"/>
  <c r="J27" i="1"/>
  <c r="A12" i="1" l="1"/>
  <c r="P33" i="1"/>
  <c r="Q33" i="1" s="1"/>
  <c r="P38" i="1"/>
  <c r="Q38" i="1" s="1"/>
  <c r="P35" i="1"/>
  <c r="Q35" i="1" s="1"/>
  <c r="P36" i="1"/>
  <c r="Q36" i="1" s="1"/>
  <c r="P29" i="1"/>
  <c r="Q29" i="1" s="1"/>
  <c r="P30" i="1"/>
  <c r="Q30" i="1" s="1"/>
  <c r="P32" i="1"/>
  <c r="Q32" i="1" s="1"/>
  <c r="A13" i="1"/>
  <c r="A11" i="1"/>
  <c r="P34" i="1"/>
  <c r="Q34" i="1" s="1"/>
  <c r="P31" i="1"/>
  <c r="Q31" i="1" s="1"/>
  <c r="Q40" i="1" l="1"/>
</calcChain>
</file>

<file path=xl/sharedStrings.xml><?xml version="1.0" encoding="utf-8"?>
<sst xmlns="http://schemas.openxmlformats.org/spreadsheetml/2006/main" count="53" uniqueCount="46">
  <si>
    <t>Srednice:</t>
  </si>
  <si>
    <t>Biala</t>
  </si>
  <si>
    <t>Czarna</t>
  </si>
  <si>
    <t>Biala[mm]</t>
  </si>
  <si>
    <t>Czarna[mm]</t>
  </si>
  <si>
    <t>Niebieska[mm]</t>
  </si>
  <si>
    <t>Wagi:</t>
  </si>
  <si>
    <t>Niebieska[g]</t>
  </si>
  <si>
    <t>Czarna[g]</t>
  </si>
  <si>
    <t>Biala[g]</t>
  </si>
  <si>
    <t>Czasy Spadania:</t>
  </si>
  <si>
    <t>Czasy Spadania[s]:</t>
  </si>
  <si>
    <t>Nr Srednicy:</t>
  </si>
  <si>
    <t>Biala[m]</t>
  </si>
  <si>
    <t>Carna[m]</t>
  </si>
  <si>
    <t>Niebieska[m]</t>
  </si>
  <si>
    <t>Niepewnosc[m]</t>
  </si>
  <si>
    <t>Nr Wagi:</t>
  </si>
  <si>
    <t>Biala[kg]</t>
  </si>
  <si>
    <t>Czarna[kg]</t>
  </si>
  <si>
    <t>Niebieska[kg]</t>
  </si>
  <si>
    <t>Czarna[s]</t>
  </si>
  <si>
    <t>Niebieska[s]</t>
  </si>
  <si>
    <t>Biala[s]</t>
  </si>
  <si>
    <t>Srednia:</t>
  </si>
  <si>
    <t>Niebieska</t>
  </si>
  <si>
    <t>+/- 0.05mm</t>
  </si>
  <si>
    <t>g[m/s^2]=</t>
  </si>
  <si>
    <t>(?)</t>
  </si>
  <si>
    <t>RO_k Bialej=</t>
  </si>
  <si>
    <t>RO_k Czarnej=</t>
  </si>
  <si>
    <t>RO_k Niebieskiej=</t>
  </si>
  <si>
    <t>[m]</t>
  </si>
  <si>
    <t>[kg/m^3]</t>
  </si>
  <si>
    <t>[m/s^2]</t>
  </si>
  <si>
    <t>RO_C Gliceryny=</t>
  </si>
  <si>
    <t>?</t>
  </si>
  <si>
    <t>Blad:</t>
  </si>
  <si>
    <t>Jednostka</t>
  </si>
  <si>
    <t>Dane:</t>
  </si>
  <si>
    <t>Wysokosc mierzona(h)=</t>
  </si>
  <si>
    <t>biala</t>
  </si>
  <si>
    <t>czarna</t>
  </si>
  <si>
    <t>niebieska</t>
  </si>
  <si>
    <t>u(t)</t>
  </si>
  <si>
    <t>uc(n)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</si>
</sst>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6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1" applyNumberFormat="0" applyAlignment="0" applyProtection="0"/>
  </cellStyleXfs>
  <cellXfs count="14">
    <xf numFmtId="0" fontId="0" fillId="0" borderId="0" xfId="0"/>
    <xf numFmtId="0" fontId="2" fillId="3" borderId="0" xfId="2"/>
    <xf numFmtId="0" fontId="2" fillId="2" borderId="1" xfId="1" applyBorder="1"/>
    <xf numFmtId="0" fontId="2" fillId="2" borderId="3" xfId="1" quotePrefix="1" applyBorder="1"/>
    <xf numFmtId="0" fontId="2" fillId="2" borderId="3" xfId="1" applyBorder="1"/>
    <xf numFmtId="0" fontId="2" fillId="4" borderId="0" xfId="3"/>
    <xf numFmtId="0" fontId="1" fillId="4" borderId="2" xfId="3" applyFont="1" applyFill="1" applyBorder="1"/>
    <xf numFmtId="0" fontId="2" fillId="4" borderId="0" xfId="3" applyFont="1" applyFill="1"/>
    <xf numFmtId="0" fontId="2" fillId="4" borderId="4" xfId="3" applyFont="1" applyFill="1" applyBorder="1"/>
    <xf numFmtId="0" fontId="2" fillId="2" borderId="0" xfId="1"/>
    <xf numFmtId="0" fontId="2" fillId="4" borderId="4" xfId="3" applyBorder="1"/>
    <xf numFmtId="0" fontId="3" fillId="5" borderId="1" xfId="4"/>
    <xf numFmtId="0" fontId="0" fillId="0" borderId="0" xfId="0" applyFill="1"/>
    <xf numFmtId="0" fontId="0" fillId="0" borderId="0" xfId="0" applyFill="1" applyBorder="1"/>
  </cellXfs>
  <cellStyles count="5">
    <cellStyle name="Akcent 1" xfId="1" builtinId="29"/>
    <cellStyle name="Akcent 2" xfId="2" builtinId="33"/>
    <cellStyle name="Akcent 3" xfId="3" builtinId="37"/>
    <cellStyle name="Dane wejściowe" xfId="4" builtinId="20"/>
    <cellStyle name="Normalny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border outline="0">
        <left style="thin">
          <color rgb="FF7F7F7F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24ECF8-A72F-4239-80DB-6BF7D7C6E0F7}" name="Table1" displayName="Table1" ref="F3:J13" totalsRowShown="0">
  <autoFilter ref="F3:J13" xr:uid="{B2E8A9E9-7AC9-4DBD-ABD8-CC1033BB68F6}"/>
  <tableColumns count="5">
    <tableColumn id="1" xr3:uid="{8F504271-1FF0-4C49-B1D6-A7963083EAFF}" name="Srednice:"/>
    <tableColumn id="2" xr3:uid="{E91DD9E3-CC68-4499-8258-D136C1584826}" name="Biala[mm]"/>
    <tableColumn id="3" xr3:uid="{31EA2A69-9772-46CD-9EF9-077D33D7AACA}" name="Czarna[mm]"/>
    <tableColumn id="4" xr3:uid="{E9BE3F0D-3671-40FB-AD41-771B89F211D9}" name="Niebieska[mm]"/>
    <tableColumn id="5" xr3:uid="{2B4AD0EC-0E4D-460C-B65D-DC4111D2A413}" name="+/- 0.05mm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BE770F-2542-4335-9D93-A45D4D3C6184}" name="Table2" displayName="Table2" ref="K3:N13" totalsRowShown="0" tableBorderDxfId="1">
  <autoFilter ref="K3:N13" xr:uid="{260B5D68-B9C8-489C-96E8-153F5068ABC1}"/>
  <tableColumns count="4">
    <tableColumn id="1" xr3:uid="{211166F3-AFDC-4703-8718-B10CB582ED8E}" name="Wagi:"/>
    <tableColumn id="2" xr3:uid="{4B4BEDA0-94C3-4530-A21A-8C386E432320}" name="Biala[g]"/>
    <tableColumn id="3" xr3:uid="{FF5D761A-0E02-4E77-AD3B-2947FE80BC8F}" name="Czarna[g]"/>
    <tableColumn id="4" xr3:uid="{E2788AFA-2050-4FA4-AFF6-8B34D1AD47F9}" name="Niebieska[g]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62C03D-2D5C-401A-91AA-85A12E3BD54F}" name="Table3" displayName="Table3" ref="O3:R13" totalsRowShown="0">
  <autoFilter ref="O3:R13" xr:uid="{48E7C948-4E29-4D8A-A2B2-6743BAE7D7EA}"/>
  <tableColumns count="4">
    <tableColumn id="1" xr3:uid="{1997169A-101E-44BF-A82E-A48D51745537}" name="Czasy Spadania[s]:"/>
    <tableColumn id="2" xr3:uid="{100578B5-3BFC-41FD-BE19-EEA2FA681DE0}" name="Biala" dataDxfId="0"/>
    <tableColumn id="3" xr3:uid="{23A34B20-336E-41F1-93CF-A5FB205018E5}" name="Czarna"/>
    <tableColumn id="4" xr3:uid="{536CA415-8F40-4AF1-8356-9BAD1664F094}" name="Niebieska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"/>
  <sheetViews>
    <sheetView tabSelected="1" workbookViewId="0">
      <selection activeCell="D36" sqref="D36"/>
    </sheetView>
  </sheetViews>
  <sheetFormatPr defaultRowHeight="14.4" x14ac:dyDescent="0.3"/>
  <cols>
    <col min="1" max="1" width="20.5546875" bestFit="1" customWidth="1"/>
    <col min="2" max="2" width="8" bestFit="1" customWidth="1"/>
    <col min="3" max="3" width="6" bestFit="1" customWidth="1"/>
    <col min="4" max="4" width="9.109375" bestFit="1" customWidth="1"/>
    <col min="5" max="5" width="6.21875" customWidth="1"/>
    <col min="6" max="6" width="10.77734375" bestFit="1" customWidth="1"/>
    <col min="7" max="7" width="11.6640625" bestFit="1" customWidth="1"/>
    <col min="8" max="8" width="13.21875" bestFit="1" customWidth="1"/>
    <col min="9" max="9" width="15.6640625" bestFit="1" customWidth="1"/>
    <col min="10" max="10" width="14" bestFit="1" customWidth="1"/>
    <col min="11" max="11" width="8.109375" bestFit="1" customWidth="1"/>
    <col min="12" max="12" width="10" bestFit="1" customWidth="1"/>
    <col min="13" max="13" width="11.21875" bestFit="1" customWidth="1"/>
    <col min="14" max="14" width="13.6640625" bestFit="1" customWidth="1"/>
    <col min="15" max="15" width="18.88671875" bestFit="1" customWidth="1"/>
    <col min="16" max="16" width="12" bestFit="1" customWidth="1"/>
    <col min="17" max="17" width="8.88671875" bestFit="1" customWidth="1"/>
    <col min="18" max="18" width="11.33203125" bestFit="1" customWidth="1"/>
    <col min="20" max="20" width="6" bestFit="1" customWidth="1"/>
    <col min="21" max="21" width="9.109375" bestFit="1" customWidth="1"/>
  </cols>
  <sheetData>
    <row r="1" spans="1:18" x14ac:dyDescent="0.3">
      <c r="A1" s="11" t="s">
        <v>39</v>
      </c>
      <c r="B1" s="11"/>
      <c r="C1" s="11" t="s">
        <v>37</v>
      </c>
      <c r="D1" s="11" t="s">
        <v>38</v>
      </c>
    </row>
    <row r="2" spans="1:18" x14ac:dyDescent="0.3">
      <c r="A2" s="11" t="s">
        <v>40</v>
      </c>
      <c r="B2" s="11">
        <v>0.34100000000000003</v>
      </c>
      <c r="C2" s="11">
        <v>1E-3</v>
      </c>
      <c r="D2" s="11" t="s">
        <v>32</v>
      </c>
      <c r="J2" t="s">
        <v>28</v>
      </c>
    </row>
    <row r="3" spans="1:18" x14ac:dyDescent="0.3">
      <c r="A3" s="11" t="s">
        <v>27</v>
      </c>
      <c r="B3" s="11">
        <v>9.81</v>
      </c>
      <c r="C3" s="11">
        <v>0</v>
      </c>
      <c r="D3" s="11" t="s">
        <v>34</v>
      </c>
      <c r="F3" s="2" t="s">
        <v>0</v>
      </c>
      <c r="G3" s="2" t="s">
        <v>3</v>
      </c>
      <c r="H3" s="2" t="s">
        <v>4</v>
      </c>
      <c r="I3" s="2" t="s">
        <v>5</v>
      </c>
      <c r="J3" s="3" t="s">
        <v>26</v>
      </c>
      <c r="K3" s="1" t="s">
        <v>6</v>
      </c>
      <c r="L3" s="1" t="s">
        <v>9</v>
      </c>
      <c r="M3" s="1" t="s">
        <v>8</v>
      </c>
      <c r="N3" s="1" t="s">
        <v>7</v>
      </c>
      <c r="O3" s="5" t="s">
        <v>11</v>
      </c>
      <c r="P3" s="6" t="s">
        <v>1</v>
      </c>
      <c r="Q3" s="5" t="s">
        <v>2</v>
      </c>
      <c r="R3" s="5" t="s">
        <v>25</v>
      </c>
    </row>
    <row r="4" spans="1:18" x14ac:dyDescent="0.3">
      <c r="A4" s="11" t="s">
        <v>29</v>
      </c>
      <c r="B4" s="11">
        <v>1821.45</v>
      </c>
      <c r="C4" s="11" t="s">
        <v>36</v>
      </c>
      <c r="D4" s="11" t="s">
        <v>33</v>
      </c>
      <c r="F4" s="2">
        <v>1</v>
      </c>
      <c r="G4" s="2">
        <v>8</v>
      </c>
      <c r="H4" s="2">
        <v>6</v>
      </c>
      <c r="I4" s="2">
        <v>8</v>
      </c>
      <c r="J4" s="4">
        <v>0.05</v>
      </c>
      <c r="K4" s="1">
        <v>1</v>
      </c>
      <c r="L4" s="1">
        <v>0.48599999999999999</v>
      </c>
      <c r="M4" s="1">
        <v>0.2364</v>
      </c>
      <c r="N4" s="1">
        <v>0.4052</v>
      </c>
      <c r="O4" s="5">
        <v>1</v>
      </c>
      <c r="P4" s="7">
        <v>18.61</v>
      </c>
      <c r="Q4" s="5">
        <v>21.83</v>
      </c>
      <c r="R4" s="5">
        <v>37.08</v>
      </c>
    </row>
    <row r="5" spans="1:18" x14ac:dyDescent="0.3">
      <c r="A5" s="11" t="s">
        <v>30</v>
      </c>
      <c r="B5" s="11">
        <v>2132.59</v>
      </c>
      <c r="C5" s="11" t="s">
        <v>36</v>
      </c>
      <c r="D5" s="11" t="s">
        <v>33</v>
      </c>
      <c r="F5" s="2">
        <v>2</v>
      </c>
      <c r="G5" s="2">
        <v>8</v>
      </c>
      <c r="H5" s="2">
        <v>6</v>
      </c>
      <c r="I5" s="2">
        <v>8</v>
      </c>
      <c r="J5" s="4">
        <v>0.05</v>
      </c>
      <c r="K5" s="1">
        <v>2</v>
      </c>
      <c r="L5" s="1">
        <v>0.48</v>
      </c>
      <c r="M5" s="1">
        <v>0.23499999999999999</v>
      </c>
      <c r="N5" s="1">
        <v>0.40479999999999999</v>
      </c>
      <c r="O5" s="5">
        <v>2</v>
      </c>
      <c r="P5" s="7">
        <v>18.48</v>
      </c>
      <c r="Q5" s="5">
        <v>22.24</v>
      </c>
      <c r="R5" s="5">
        <v>37</v>
      </c>
    </row>
    <row r="6" spans="1:18" x14ac:dyDescent="0.3">
      <c r="A6" s="11" t="s">
        <v>31</v>
      </c>
      <c r="B6" s="11">
        <v>1526.1</v>
      </c>
      <c r="C6" s="11" t="s">
        <v>36</v>
      </c>
      <c r="D6" s="11" t="s">
        <v>33</v>
      </c>
      <c r="F6" s="2">
        <v>3</v>
      </c>
      <c r="G6" s="2">
        <v>8</v>
      </c>
      <c r="H6" s="2">
        <v>6</v>
      </c>
      <c r="I6" s="2">
        <v>8</v>
      </c>
      <c r="J6" s="4">
        <v>0.05</v>
      </c>
      <c r="K6" s="1">
        <v>3</v>
      </c>
      <c r="L6" s="1">
        <v>0.4824</v>
      </c>
      <c r="M6" s="1">
        <v>0.25159999999999999</v>
      </c>
      <c r="N6" s="1">
        <v>0.4178</v>
      </c>
      <c r="O6" s="5">
        <v>3</v>
      </c>
      <c r="P6" s="7">
        <v>20.36</v>
      </c>
      <c r="Q6" s="5">
        <v>21.61</v>
      </c>
      <c r="R6" s="5">
        <v>37.159999999999997</v>
      </c>
    </row>
    <row r="7" spans="1:18" x14ac:dyDescent="0.3">
      <c r="A7" s="11" t="s">
        <v>35</v>
      </c>
      <c r="B7" s="11">
        <v>1330</v>
      </c>
      <c r="C7" s="11">
        <v>10</v>
      </c>
      <c r="D7" s="11" t="s">
        <v>33</v>
      </c>
      <c r="F7" s="2">
        <v>4</v>
      </c>
      <c r="G7" s="2">
        <v>8</v>
      </c>
      <c r="H7" s="2">
        <v>6</v>
      </c>
      <c r="I7" s="2">
        <v>8</v>
      </c>
      <c r="J7" s="4">
        <v>0.05</v>
      </c>
      <c r="K7" s="1">
        <v>4</v>
      </c>
      <c r="L7" s="1">
        <v>0.4844</v>
      </c>
      <c r="M7" s="1">
        <v>0.24740000000000001</v>
      </c>
      <c r="N7" s="1">
        <v>0.41220000000000001</v>
      </c>
      <c r="O7" s="5">
        <v>4</v>
      </c>
      <c r="P7" s="7">
        <v>18.18</v>
      </c>
      <c r="Q7" s="5">
        <v>21.56</v>
      </c>
      <c r="R7" s="5">
        <v>37.92</v>
      </c>
    </row>
    <row r="8" spans="1:18" x14ac:dyDescent="0.3">
      <c r="F8" s="2">
        <v>5</v>
      </c>
      <c r="G8" s="2">
        <v>8</v>
      </c>
      <c r="H8" s="2">
        <v>6</v>
      </c>
      <c r="I8" s="2">
        <v>8</v>
      </c>
      <c r="J8" s="4">
        <v>0.05</v>
      </c>
      <c r="K8" s="1">
        <v>5</v>
      </c>
      <c r="L8" s="1">
        <v>0.498</v>
      </c>
      <c r="M8" s="1">
        <v>0.24640000000000001</v>
      </c>
      <c r="N8" s="1">
        <v>0.40600000000000003</v>
      </c>
      <c r="O8" s="5">
        <v>5</v>
      </c>
      <c r="P8" s="7">
        <v>18.14</v>
      </c>
      <c r="Q8" s="5">
        <v>21.67</v>
      </c>
      <c r="R8" s="5">
        <v>37.39</v>
      </c>
    </row>
    <row r="9" spans="1:18" x14ac:dyDescent="0.3">
      <c r="F9" s="2">
        <v>6</v>
      </c>
      <c r="G9" s="2">
        <v>8</v>
      </c>
      <c r="H9" s="2">
        <v>6</v>
      </c>
      <c r="I9" s="2">
        <v>8</v>
      </c>
      <c r="J9" s="4">
        <v>0.05</v>
      </c>
      <c r="K9" s="1">
        <v>6</v>
      </c>
      <c r="L9" s="1">
        <v>0.49159999999999998</v>
      </c>
      <c r="M9" s="1">
        <v>0.24179999999999999</v>
      </c>
      <c r="N9" s="1">
        <v>0.40439999999999998</v>
      </c>
      <c r="O9" s="5">
        <v>6</v>
      </c>
      <c r="P9" s="7">
        <v>18.38</v>
      </c>
      <c r="Q9" s="5">
        <v>21.3</v>
      </c>
      <c r="R9" s="5">
        <v>36.799999999999997</v>
      </c>
    </row>
    <row r="10" spans="1:18" x14ac:dyDescent="0.3">
      <c r="A10" s="13"/>
      <c r="F10" s="2">
        <v>7</v>
      </c>
      <c r="G10" s="2">
        <v>8</v>
      </c>
      <c r="H10" s="2">
        <v>6</v>
      </c>
      <c r="I10" s="2">
        <v>8</v>
      </c>
      <c r="J10" s="4">
        <v>0.05</v>
      </c>
      <c r="K10" s="1">
        <v>7</v>
      </c>
      <c r="L10" s="1">
        <v>0.4924</v>
      </c>
      <c r="M10" s="1">
        <v>0.23760000000000001</v>
      </c>
      <c r="N10" s="1">
        <v>0.40500000000000003</v>
      </c>
      <c r="O10" s="5">
        <v>7</v>
      </c>
      <c r="P10" s="7">
        <v>18.899999999999999</v>
      </c>
      <c r="Q10" s="5">
        <v>21.57</v>
      </c>
      <c r="R10" s="5">
        <v>36.86</v>
      </c>
    </row>
    <row r="11" spans="1:18" x14ac:dyDescent="0.3">
      <c r="A11" s="13">
        <f>SQRT((6/(3.14159*G27^3))^2*0.00000001^2+((18*L27)/(3.13159*G27^4))^2*J27^2)</f>
        <v>34.261363735195431</v>
      </c>
      <c r="B11" t="s">
        <v>41</v>
      </c>
      <c r="F11" s="2">
        <v>8</v>
      </c>
      <c r="G11" s="2">
        <v>8</v>
      </c>
      <c r="H11" s="2">
        <v>6</v>
      </c>
      <c r="I11" s="2">
        <v>8</v>
      </c>
      <c r="J11" s="4">
        <v>0.05</v>
      </c>
      <c r="K11" s="1">
        <v>8</v>
      </c>
      <c r="L11" s="1">
        <v>0.49540000000000001</v>
      </c>
      <c r="M11" s="1">
        <v>0.23580000000000001</v>
      </c>
      <c r="N11" s="1">
        <v>0.41699999999999998</v>
      </c>
      <c r="O11" s="5">
        <v>8</v>
      </c>
      <c r="P11" s="7">
        <v>18.16</v>
      </c>
      <c r="Q11" s="5">
        <v>21.18</v>
      </c>
      <c r="R11" s="5">
        <v>37.39</v>
      </c>
    </row>
    <row r="12" spans="1:18" x14ac:dyDescent="0.3">
      <c r="A12" s="13">
        <f>SQRT((6/(3.14159*H27^3))^2*0.00000001^2+((18*M27)/(3.13159*H27^4))^2*J27^2)</f>
        <v>53.485061719678434</v>
      </c>
      <c r="B12" t="s">
        <v>42</v>
      </c>
      <c r="F12" s="2">
        <v>9</v>
      </c>
      <c r="G12" s="2">
        <v>8</v>
      </c>
      <c r="H12" s="2">
        <v>6</v>
      </c>
      <c r="I12" s="2">
        <v>8</v>
      </c>
      <c r="J12" s="4">
        <v>0.05</v>
      </c>
      <c r="K12" s="1">
        <v>9</v>
      </c>
      <c r="L12" s="1">
        <v>0.48120000000000002</v>
      </c>
      <c r="M12" s="1">
        <v>0.2422</v>
      </c>
      <c r="N12" s="1">
        <v>0.4088</v>
      </c>
      <c r="O12" s="5">
        <v>9</v>
      </c>
      <c r="P12" s="7">
        <v>18.25</v>
      </c>
      <c r="Q12" s="5">
        <v>22.08</v>
      </c>
      <c r="R12" s="5">
        <v>36.520000000000003</v>
      </c>
    </row>
    <row r="13" spans="1:18" x14ac:dyDescent="0.3">
      <c r="A13" s="12">
        <f>SQRT((6/(3.14159*I27^3))^2*0.00000001^2+((18*N27)/(3.13159*I27^4))^2*J27^2)</f>
        <v>28.705739623618161</v>
      </c>
      <c r="B13" t="s">
        <v>43</v>
      </c>
      <c r="F13" s="2">
        <v>10</v>
      </c>
      <c r="G13" s="2">
        <v>8</v>
      </c>
      <c r="H13" s="2">
        <v>6</v>
      </c>
      <c r="I13" s="2">
        <v>8</v>
      </c>
      <c r="J13" s="4">
        <v>0.05</v>
      </c>
      <c r="K13" s="1">
        <v>10</v>
      </c>
      <c r="L13" s="1">
        <v>0.49159999999999998</v>
      </c>
      <c r="M13" s="1">
        <v>0.23769999999999999</v>
      </c>
      <c r="N13" s="1">
        <v>0.41</v>
      </c>
      <c r="O13" s="5">
        <v>10</v>
      </c>
      <c r="P13" s="8">
        <v>18.5</v>
      </c>
      <c r="Q13" s="5">
        <v>21.16</v>
      </c>
      <c r="R13" s="5">
        <v>36.29</v>
      </c>
    </row>
    <row r="16" spans="1:18" x14ac:dyDescent="0.3">
      <c r="F16" s="9" t="s">
        <v>12</v>
      </c>
      <c r="G16" s="9" t="s">
        <v>13</v>
      </c>
      <c r="H16" s="9" t="s">
        <v>14</v>
      </c>
      <c r="I16" s="9" t="s">
        <v>15</v>
      </c>
      <c r="J16" s="9" t="s">
        <v>16</v>
      </c>
      <c r="K16" s="1" t="s">
        <v>17</v>
      </c>
      <c r="L16" s="1" t="s">
        <v>18</v>
      </c>
      <c r="M16" s="1" t="s">
        <v>19</v>
      </c>
      <c r="N16" s="1" t="s">
        <v>20</v>
      </c>
      <c r="O16" s="5" t="s">
        <v>10</v>
      </c>
      <c r="P16" s="5" t="s">
        <v>23</v>
      </c>
      <c r="Q16" s="5" t="s">
        <v>21</v>
      </c>
      <c r="R16" s="5" t="s">
        <v>22</v>
      </c>
    </row>
    <row r="17" spans="6:18" x14ac:dyDescent="0.3">
      <c r="F17" s="9">
        <f>F4</f>
        <v>1</v>
      </c>
      <c r="G17" s="9">
        <f>G4/1000</f>
        <v>8.0000000000000002E-3</v>
      </c>
      <c r="H17" s="9">
        <f t="shared" ref="H17:I17" si="0">H4/1000</f>
        <v>6.0000000000000001E-3</v>
      </c>
      <c r="I17" s="9">
        <f t="shared" si="0"/>
        <v>8.0000000000000002E-3</v>
      </c>
      <c r="J17" s="9">
        <f>J4/1000</f>
        <v>5.0000000000000002E-5</v>
      </c>
      <c r="K17" s="1">
        <v>1</v>
      </c>
      <c r="L17" s="1">
        <f>L4/1000</f>
        <v>4.86E-4</v>
      </c>
      <c r="M17" s="1">
        <f>M4/1000</f>
        <v>2.364E-4</v>
      </c>
      <c r="N17" s="1">
        <f>N4/1000</f>
        <v>4.0519999999999998E-4</v>
      </c>
      <c r="O17" s="5">
        <v>1</v>
      </c>
      <c r="P17" s="5">
        <f>P4</f>
        <v>18.61</v>
      </c>
      <c r="Q17" s="5">
        <f t="shared" ref="Q17:R17" si="1">Q4</f>
        <v>21.83</v>
      </c>
      <c r="R17" s="5">
        <f t="shared" si="1"/>
        <v>37.08</v>
      </c>
    </row>
    <row r="18" spans="6:18" x14ac:dyDescent="0.3">
      <c r="F18" s="9">
        <f t="shared" ref="F18:F26" si="2">F5</f>
        <v>2</v>
      </c>
      <c r="G18" s="9">
        <f t="shared" ref="G18:J26" si="3">G5/1000</f>
        <v>8.0000000000000002E-3</v>
      </c>
      <c r="H18" s="9">
        <f t="shared" si="3"/>
        <v>6.0000000000000001E-3</v>
      </c>
      <c r="I18" s="9">
        <f t="shared" si="3"/>
        <v>8.0000000000000002E-3</v>
      </c>
      <c r="J18" s="9">
        <f t="shared" si="3"/>
        <v>5.0000000000000002E-5</v>
      </c>
      <c r="K18" s="1">
        <v>2</v>
      </c>
      <c r="L18" s="1">
        <f t="shared" ref="L18:L26" si="4">L5/1000</f>
        <v>4.7999999999999996E-4</v>
      </c>
      <c r="M18" s="1">
        <f t="shared" ref="M18:M26" si="5">M5/1000</f>
        <v>2.3499999999999999E-4</v>
      </c>
      <c r="N18" s="1">
        <f t="shared" ref="N18:N26" si="6">N5/1000</f>
        <v>4.0479999999999997E-4</v>
      </c>
      <c r="O18" s="5">
        <v>2</v>
      </c>
      <c r="P18" s="5">
        <f t="shared" ref="P18:R26" si="7">P5</f>
        <v>18.48</v>
      </c>
      <c r="Q18" s="5">
        <f t="shared" si="7"/>
        <v>22.24</v>
      </c>
      <c r="R18" s="5">
        <f t="shared" si="7"/>
        <v>37</v>
      </c>
    </row>
    <row r="19" spans="6:18" x14ac:dyDescent="0.3">
      <c r="F19" s="9">
        <f t="shared" si="2"/>
        <v>3</v>
      </c>
      <c r="G19" s="9">
        <f t="shared" si="3"/>
        <v>8.0000000000000002E-3</v>
      </c>
      <c r="H19" s="9">
        <f t="shared" si="3"/>
        <v>6.0000000000000001E-3</v>
      </c>
      <c r="I19" s="9">
        <f t="shared" si="3"/>
        <v>8.0000000000000002E-3</v>
      </c>
      <c r="J19" s="9">
        <f t="shared" si="3"/>
        <v>5.0000000000000002E-5</v>
      </c>
      <c r="K19" s="1">
        <v>3</v>
      </c>
      <c r="L19" s="1">
        <f t="shared" si="4"/>
        <v>4.8240000000000002E-4</v>
      </c>
      <c r="M19" s="1">
        <f t="shared" si="5"/>
        <v>2.5159999999999999E-4</v>
      </c>
      <c r="N19" s="1">
        <f t="shared" si="6"/>
        <v>4.1780000000000002E-4</v>
      </c>
      <c r="O19" s="5">
        <v>3</v>
      </c>
      <c r="P19" s="5">
        <f t="shared" si="7"/>
        <v>20.36</v>
      </c>
      <c r="Q19" s="5">
        <f t="shared" si="7"/>
        <v>21.61</v>
      </c>
      <c r="R19" s="5">
        <f t="shared" si="7"/>
        <v>37.159999999999997</v>
      </c>
    </row>
    <row r="20" spans="6:18" x14ac:dyDescent="0.3">
      <c r="F20" s="9">
        <f t="shared" si="2"/>
        <v>4</v>
      </c>
      <c r="G20" s="9">
        <f t="shared" si="3"/>
        <v>8.0000000000000002E-3</v>
      </c>
      <c r="H20" s="9">
        <f t="shared" si="3"/>
        <v>6.0000000000000001E-3</v>
      </c>
      <c r="I20" s="9">
        <f t="shared" si="3"/>
        <v>8.0000000000000002E-3</v>
      </c>
      <c r="J20" s="9">
        <f t="shared" si="3"/>
        <v>5.0000000000000002E-5</v>
      </c>
      <c r="K20" s="1">
        <v>4</v>
      </c>
      <c r="L20" s="1">
        <f t="shared" si="4"/>
        <v>4.8440000000000001E-4</v>
      </c>
      <c r="M20" s="1">
        <f t="shared" si="5"/>
        <v>2.474E-4</v>
      </c>
      <c r="N20" s="1">
        <f t="shared" si="6"/>
        <v>4.1219999999999999E-4</v>
      </c>
      <c r="O20" s="5">
        <v>4</v>
      </c>
      <c r="P20" s="5">
        <f t="shared" si="7"/>
        <v>18.18</v>
      </c>
      <c r="Q20" s="5">
        <f t="shared" si="7"/>
        <v>21.56</v>
      </c>
      <c r="R20" s="5">
        <f t="shared" si="7"/>
        <v>37.92</v>
      </c>
    </row>
    <row r="21" spans="6:18" x14ac:dyDescent="0.3">
      <c r="F21" s="9">
        <f t="shared" si="2"/>
        <v>5</v>
      </c>
      <c r="G21" s="9">
        <f t="shared" si="3"/>
        <v>8.0000000000000002E-3</v>
      </c>
      <c r="H21" s="9">
        <f t="shared" si="3"/>
        <v>6.0000000000000001E-3</v>
      </c>
      <c r="I21" s="9">
        <f t="shared" si="3"/>
        <v>8.0000000000000002E-3</v>
      </c>
      <c r="J21" s="9">
        <f t="shared" si="3"/>
        <v>5.0000000000000002E-5</v>
      </c>
      <c r="K21" s="1">
        <v>5</v>
      </c>
      <c r="L21" s="1">
        <f t="shared" si="4"/>
        <v>4.9799999999999996E-4</v>
      </c>
      <c r="M21" s="1">
        <f t="shared" si="5"/>
        <v>2.4640000000000003E-4</v>
      </c>
      <c r="N21" s="1">
        <f t="shared" si="6"/>
        <v>4.06E-4</v>
      </c>
      <c r="O21" s="5">
        <v>5</v>
      </c>
      <c r="P21" s="5">
        <f t="shared" si="7"/>
        <v>18.14</v>
      </c>
      <c r="Q21" s="5">
        <f t="shared" si="7"/>
        <v>21.67</v>
      </c>
      <c r="R21" s="5">
        <f t="shared" si="7"/>
        <v>37.39</v>
      </c>
    </row>
    <row r="22" spans="6:18" x14ac:dyDescent="0.3">
      <c r="F22" s="9">
        <f t="shared" si="2"/>
        <v>6</v>
      </c>
      <c r="G22" s="9">
        <f t="shared" si="3"/>
        <v>8.0000000000000002E-3</v>
      </c>
      <c r="H22" s="9">
        <f t="shared" si="3"/>
        <v>6.0000000000000001E-3</v>
      </c>
      <c r="I22" s="9">
        <f t="shared" si="3"/>
        <v>8.0000000000000002E-3</v>
      </c>
      <c r="J22" s="9">
        <f t="shared" si="3"/>
        <v>5.0000000000000002E-5</v>
      </c>
      <c r="K22" s="1">
        <v>6</v>
      </c>
      <c r="L22" s="1">
        <f t="shared" si="4"/>
        <v>4.9160000000000002E-4</v>
      </c>
      <c r="M22" s="1">
        <f t="shared" si="5"/>
        <v>2.418E-4</v>
      </c>
      <c r="N22" s="1">
        <f t="shared" si="6"/>
        <v>4.0439999999999996E-4</v>
      </c>
      <c r="O22" s="5">
        <v>6</v>
      </c>
      <c r="P22" s="5">
        <f t="shared" si="7"/>
        <v>18.38</v>
      </c>
      <c r="Q22" s="5">
        <f t="shared" si="7"/>
        <v>21.3</v>
      </c>
      <c r="R22" s="5">
        <f t="shared" si="7"/>
        <v>36.799999999999997</v>
      </c>
    </row>
    <row r="23" spans="6:18" x14ac:dyDescent="0.3">
      <c r="F23" s="9">
        <f t="shared" si="2"/>
        <v>7</v>
      </c>
      <c r="G23" s="9">
        <f t="shared" si="3"/>
        <v>8.0000000000000002E-3</v>
      </c>
      <c r="H23" s="9">
        <f t="shared" si="3"/>
        <v>6.0000000000000001E-3</v>
      </c>
      <c r="I23" s="9">
        <f t="shared" si="3"/>
        <v>8.0000000000000002E-3</v>
      </c>
      <c r="J23" s="9">
        <f t="shared" si="3"/>
        <v>5.0000000000000002E-5</v>
      </c>
      <c r="K23" s="1">
        <v>7</v>
      </c>
      <c r="L23" s="1">
        <f t="shared" si="4"/>
        <v>4.9240000000000004E-4</v>
      </c>
      <c r="M23" s="1">
        <f t="shared" si="5"/>
        <v>2.376E-4</v>
      </c>
      <c r="N23" s="1">
        <f t="shared" si="6"/>
        <v>4.0500000000000003E-4</v>
      </c>
      <c r="O23" s="5">
        <v>7</v>
      </c>
      <c r="P23" s="5">
        <f t="shared" si="7"/>
        <v>18.899999999999999</v>
      </c>
      <c r="Q23" s="5">
        <f t="shared" si="7"/>
        <v>21.57</v>
      </c>
      <c r="R23" s="5">
        <f t="shared" si="7"/>
        <v>36.86</v>
      </c>
    </row>
    <row r="24" spans="6:18" x14ac:dyDescent="0.3">
      <c r="F24" s="9">
        <f t="shared" si="2"/>
        <v>8</v>
      </c>
      <c r="G24" s="9">
        <f t="shared" si="3"/>
        <v>8.0000000000000002E-3</v>
      </c>
      <c r="H24" s="9">
        <f t="shared" si="3"/>
        <v>6.0000000000000001E-3</v>
      </c>
      <c r="I24" s="9">
        <f t="shared" si="3"/>
        <v>8.0000000000000002E-3</v>
      </c>
      <c r="J24" s="9">
        <f t="shared" si="3"/>
        <v>5.0000000000000002E-5</v>
      </c>
      <c r="K24" s="1">
        <v>8</v>
      </c>
      <c r="L24" s="1">
        <f t="shared" si="4"/>
        <v>4.9540000000000001E-4</v>
      </c>
      <c r="M24" s="1">
        <f t="shared" si="5"/>
        <v>2.3580000000000001E-4</v>
      </c>
      <c r="N24" s="1">
        <f t="shared" si="6"/>
        <v>4.17E-4</v>
      </c>
      <c r="O24" s="5">
        <v>8</v>
      </c>
      <c r="P24" s="5">
        <f t="shared" si="7"/>
        <v>18.16</v>
      </c>
      <c r="Q24" s="5">
        <f t="shared" si="7"/>
        <v>21.18</v>
      </c>
      <c r="R24" s="5">
        <f t="shared" si="7"/>
        <v>37.39</v>
      </c>
    </row>
    <row r="25" spans="6:18" x14ac:dyDescent="0.3">
      <c r="F25" s="9">
        <f t="shared" si="2"/>
        <v>9</v>
      </c>
      <c r="G25" s="9">
        <f t="shared" si="3"/>
        <v>8.0000000000000002E-3</v>
      </c>
      <c r="H25" s="9">
        <f t="shared" si="3"/>
        <v>6.0000000000000001E-3</v>
      </c>
      <c r="I25" s="9">
        <f t="shared" si="3"/>
        <v>8.0000000000000002E-3</v>
      </c>
      <c r="J25" s="9">
        <f t="shared" si="3"/>
        <v>5.0000000000000002E-5</v>
      </c>
      <c r="K25" s="1">
        <v>9</v>
      </c>
      <c r="L25" s="1">
        <f t="shared" si="4"/>
        <v>4.8120000000000004E-4</v>
      </c>
      <c r="M25" s="1">
        <f t="shared" si="5"/>
        <v>2.4220000000000001E-4</v>
      </c>
      <c r="N25" s="1">
        <f t="shared" si="6"/>
        <v>4.0880000000000002E-4</v>
      </c>
      <c r="O25" s="5">
        <v>9</v>
      </c>
      <c r="P25" s="5">
        <f t="shared" si="7"/>
        <v>18.25</v>
      </c>
      <c r="Q25" s="5">
        <f t="shared" si="7"/>
        <v>22.08</v>
      </c>
      <c r="R25" s="5">
        <f t="shared" si="7"/>
        <v>36.520000000000003</v>
      </c>
    </row>
    <row r="26" spans="6:18" x14ac:dyDescent="0.3">
      <c r="F26" s="9">
        <f t="shared" si="2"/>
        <v>10</v>
      </c>
      <c r="G26" s="9">
        <f t="shared" si="3"/>
        <v>8.0000000000000002E-3</v>
      </c>
      <c r="H26" s="9">
        <f t="shared" si="3"/>
        <v>6.0000000000000001E-3</v>
      </c>
      <c r="I26" s="9">
        <f t="shared" si="3"/>
        <v>8.0000000000000002E-3</v>
      </c>
      <c r="J26" s="9">
        <f t="shared" si="3"/>
        <v>5.0000000000000002E-5</v>
      </c>
      <c r="K26" s="1">
        <v>10</v>
      </c>
      <c r="L26" s="1">
        <f t="shared" si="4"/>
        <v>4.9160000000000002E-4</v>
      </c>
      <c r="M26" s="1">
        <f t="shared" si="5"/>
        <v>2.377E-4</v>
      </c>
      <c r="N26" s="1">
        <f t="shared" si="6"/>
        <v>4.0999999999999999E-4</v>
      </c>
      <c r="O26" s="10">
        <v>10</v>
      </c>
      <c r="P26" s="5">
        <f t="shared" si="7"/>
        <v>18.5</v>
      </c>
      <c r="Q26" s="5">
        <f t="shared" si="7"/>
        <v>21.16</v>
      </c>
      <c r="R26" s="5">
        <f t="shared" si="7"/>
        <v>36.29</v>
      </c>
    </row>
    <row r="27" spans="6:18" x14ac:dyDescent="0.3">
      <c r="F27" t="s">
        <v>24</v>
      </c>
      <c r="G27" s="9">
        <f>SUM(G17:G26)/10</f>
        <v>8.0000000000000019E-3</v>
      </c>
      <c r="H27" s="9">
        <f t="shared" ref="H27:N27" si="8">SUM(H17:H26)/10</f>
        <v>5.9999999999999993E-3</v>
      </c>
      <c r="I27" s="9">
        <f t="shared" si="8"/>
        <v>8.0000000000000019E-3</v>
      </c>
      <c r="J27" s="9">
        <f t="shared" si="8"/>
        <v>5.0000000000000009E-5</v>
      </c>
      <c r="K27" t="s">
        <v>24</v>
      </c>
      <c r="L27" s="1">
        <f t="shared" si="8"/>
        <v>4.883E-4</v>
      </c>
      <c r="M27" s="1">
        <f t="shared" si="8"/>
        <v>2.4118999999999999E-4</v>
      </c>
      <c r="N27" s="1">
        <f t="shared" si="8"/>
        <v>4.0911999999999996E-4</v>
      </c>
      <c r="O27" t="s">
        <v>24</v>
      </c>
      <c r="P27" s="5">
        <f t="shared" ref="P27" si="9">SUM(P17:P26)/10</f>
        <v>18.595999999999997</v>
      </c>
      <c r="Q27" s="5">
        <f t="shared" ref="Q27" si="10">SUM(Q17:Q26)/10</f>
        <v>21.62</v>
      </c>
      <c r="R27" s="5">
        <f t="shared" ref="R27" si="11">SUM(R17:R26)/10</f>
        <v>37.041000000000004</v>
      </c>
    </row>
    <row r="29" spans="6:18" x14ac:dyDescent="0.3">
      <c r="P29">
        <f>P17-$P$27</f>
        <v>1.4000000000002899E-2</v>
      </c>
      <c r="Q29">
        <f>P29^2</f>
        <v>1.9600000000008117E-4</v>
      </c>
    </row>
    <row r="30" spans="6:18" x14ac:dyDescent="0.3">
      <c r="P30">
        <f t="shared" ref="P30:P38" si="12">P18-$P$27</f>
        <v>-0.11599999999999611</v>
      </c>
      <c r="Q30">
        <f t="shared" ref="Q30:Q38" si="13">P30^2</f>
        <v>1.3455999999999097E-2</v>
      </c>
    </row>
    <row r="31" spans="6:18" x14ac:dyDescent="0.3">
      <c r="P31">
        <f t="shared" si="12"/>
        <v>1.7640000000000029</v>
      </c>
      <c r="Q31">
        <f t="shared" si="13"/>
        <v>3.11169600000001</v>
      </c>
    </row>
    <row r="32" spans="6:18" x14ac:dyDescent="0.3">
      <c r="P32">
        <f t="shared" si="12"/>
        <v>-0.41599999999999682</v>
      </c>
      <c r="Q32">
        <f t="shared" si="13"/>
        <v>0.17305599999999735</v>
      </c>
    </row>
    <row r="33" spans="2:17" x14ac:dyDescent="0.3">
      <c r="P33">
        <f t="shared" si="12"/>
        <v>-0.45599999999999596</v>
      </c>
      <c r="Q33">
        <f t="shared" si="13"/>
        <v>0.20793599999999632</v>
      </c>
    </row>
    <row r="34" spans="2:17" x14ac:dyDescent="0.3">
      <c r="B34" t="s">
        <v>45</v>
      </c>
      <c r="D34">
        <f>SQRT((G27*B3*P27*(B4-B7)/(9*B2))^2*J27^2+(G27^2*B3*(B4-B7)/(18*B2))^2*Q42^2+(G27^2*B3*P27/(18*B2))^2*A11^2+(G27^2*B3*P27/(18*B2))^2*C7^2+(G27^2*B3*P27*(B4-B7)/(18*B2^2))^2*C2^2)</f>
        <v>6.9746811328229463E-2</v>
      </c>
      <c r="P34">
        <f t="shared" si="12"/>
        <v>-0.21599999999999753</v>
      </c>
      <c r="Q34">
        <f t="shared" si="13"/>
        <v>4.6655999999998934E-2</v>
      </c>
    </row>
    <row r="35" spans="2:17" x14ac:dyDescent="0.3">
      <c r="D35">
        <f>SQRT((H27*B3*Q27*(B5-B7)/(9*B2))^2*J27^2+(H27^2*B3*(B5-B7)/(18*B2))^2*Q42^2+(H27^2*B3*Q27/(18*B2))^2*A12^2+(H27^2*B3*Q27/(18*B2))^2*C7^2+(H27^2*B3*Q27*(B5-B7)/(18*B2^2))^2*C2^2)</f>
        <v>7.0434060739725857E-2</v>
      </c>
      <c r="P35">
        <f t="shared" si="12"/>
        <v>0.30400000000000205</v>
      </c>
      <c r="Q35">
        <f t="shared" si="13"/>
        <v>9.2416000000001247E-2</v>
      </c>
    </row>
    <row r="36" spans="2:17" x14ac:dyDescent="0.3">
      <c r="D36">
        <f>SQRT((I27*B3*R27*(B6-B7)/(9*B2))^2*J27^2+(I27^2*B3*(B6-B7)/(18*B2))^2*Q42^2+(I27^2*B3*R27/(18*B2))^2*A13^2+(I27^2*B3*R27/(18*B2))^2*C7^2+(I27^2*B3*R27*(B6-B7)/(18*B2^2))^2*C2^2)</f>
        <v>0.11564287497275108</v>
      </c>
      <c r="P36">
        <f t="shared" si="12"/>
        <v>-0.43599999999999639</v>
      </c>
      <c r="Q36">
        <f t="shared" si="13"/>
        <v>0.19009599999999685</v>
      </c>
    </row>
    <row r="37" spans="2:17" x14ac:dyDescent="0.3">
      <c r="P37">
        <f t="shared" si="12"/>
        <v>-0.34599999999999653</v>
      </c>
      <c r="Q37">
        <f t="shared" si="13"/>
        <v>0.1197159999999976</v>
      </c>
    </row>
    <row r="38" spans="2:17" x14ac:dyDescent="0.3">
      <c r="P38">
        <f t="shared" si="12"/>
        <v>-9.5999999999996533E-2</v>
      </c>
      <c r="Q38">
        <f t="shared" si="13"/>
        <v>9.2159999999993341E-3</v>
      </c>
    </row>
    <row r="40" spans="2:17" x14ac:dyDescent="0.3">
      <c r="Q40">
        <f>SQRT(SUM(Q29:Q38)/(90))</f>
        <v>0.20987933040996035</v>
      </c>
    </row>
    <row r="42" spans="2:17" x14ac:dyDescent="0.3">
      <c r="P42" t="s">
        <v>44</v>
      </c>
      <c r="Q42">
        <f>SQRT(Q40^2+0.02^2/3)</f>
        <v>0.21019673324451701</v>
      </c>
    </row>
  </sheetData>
  <pageMargins left="0.7" right="0.7" top="0.75" bottom="0.75" header="0.3" footer="0.3"/>
  <pageSetup paperSize="9" orientation="portrait" horizontalDpi="300" verticalDpi="3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2019-10-24T15:44:31Z</dcterms:modified>
</cp:coreProperties>
</file>