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3408210-5954-4E94-8C27-2D2C632EE2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P29" i="1"/>
  <c r="Q42" i="1"/>
  <c r="Q40" i="1"/>
  <c r="U42" i="1" l="1"/>
  <c r="U40" i="1"/>
  <c r="U30" i="1"/>
  <c r="U31" i="1"/>
  <c r="U32" i="1"/>
  <c r="U33" i="1"/>
  <c r="U34" i="1"/>
  <c r="U35" i="1"/>
  <c r="U36" i="1"/>
  <c r="U37" i="1"/>
  <c r="U38" i="1"/>
  <c r="U29" i="1"/>
  <c r="T30" i="1"/>
  <c r="T31" i="1"/>
  <c r="T32" i="1"/>
  <c r="T33" i="1"/>
  <c r="T34" i="1"/>
  <c r="T35" i="1"/>
  <c r="T36" i="1"/>
  <c r="T37" i="1"/>
  <c r="T38" i="1"/>
  <c r="T29" i="1"/>
  <c r="S42" i="1"/>
  <c r="S40" i="1"/>
  <c r="S30" i="1"/>
  <c r="S31" i="1"/>
  <c r="S32" i="1"/>
  <c r="S33" i="1"/>
  <c r="S34" i="1"/>
  <c r="S35" i="1"/>
  <c r="S36" i="1"/>
  <c r="S37" i="1"/>
  <c r="S38" i="1"/>
  <c r="S29" i="1"/>
  <c r="R30" i="1"/>
  <c r="R31" i="1"/>
  <c r="R32" i="1"/>
  <c r="R33" i="1"/>
  <c r="R34" i="1"/>
  <c r="R35" i="1"/>
  <c r="R36" i="1"/>
  <c r="R37" i="1"/>
  <c r="R38" i="1"/>
  <c r="R29" i="1"/>
  <c r="F40" i="1" l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D35" i="1" s="1"/>
  <c r="P33" i="1"/>
  <c r="Q33" i="1" s="1"/>
  <c r="P38" i="1"/>
  <c r="Q38" i="1" s="1"/>
  <c r="P35" i="1"/>
  <c r="Q35" i="1" s="1"/>
  <c r="P36" i="1"/>
  <c r="Q36" i="1" s="1"/>
  <c r="Q29" i="1"/>
  <c r="P30" i="1"/>
  <c r="Q30" i="1" s="1"/>
  <c r="P32" i="1"/>
  <c r="Q32" i="1" s="1"/>
  <c r="A13" i="1"/>
  <c r="D36" i="1" s="1"/>
  <c r="A11" i="1"/>
  <c r="D34" i="1" s="1"/>
  <c r="P34" i="1"/>
  <c r="Q34" i="1" s="1"/>
  <c r="P31" i="1"/>
  <c r="Q31" i="1" s="1"/>
  <c r="F35" i="1" l="1"/>
</calcChain>
</file>

<file path=xl/sharedStrings.xml><?xml version="1.0" encoding="utf-8"?>
<sst xmlns="http://schemas.openxmlformats.org/spreadsheetml/2006/main" count="66" uniqueCount="50">
  <si>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</si>
  <si>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</si>
  <si>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</si>
  <si>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</si>
  <si>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</si>
  <si>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</si>
  <si>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</si>
  <si>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</si>
  <si>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</si>
  <si>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</si>
  <si>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</si>
  <si>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</si>
  <si>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</si>
  <si>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</si>
  <si>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</si>
  <si>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</si>
  <si>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</si>
  <si>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</si>
  <si>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</si>
  <si>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</si>
  <si>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</si>
  <si>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</si>
  <si>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</si>
  <si>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</si>
  <si>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</si>
  <si>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</si>
  <si>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g[m/s^2]=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</si>
  <si>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</si>
  <si>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</si>
  <si>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</si>
  <si>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</si>
  <si>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</si>
  <si>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</si>
  <si>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</si>
  <si>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</si>
  <si>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</si>
  <si>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</si>
  <si>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</si>
  <si>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</si>
  <si>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</si>
  <si>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</si>
  <si>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</si>
  <si>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</si>
  <si>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</si>
  <si>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</si>
  <si>
    <t>Si</t>
  </si>
  <si>
    <t>nieb</t>
  </si>
  <si>
    <t>+/- 1mm</t>
  </si>
  <si>
    <t>s</t>
  </si>
  <si>
    <t>Niep.: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</si>
</sst>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1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C1" zoomScale="115" zoomScaleNormal="115" workbookViewId="0">
      <selection activeCell="C2" sqref="C2"/>
    </sheetView>
  </sheetViews>
  <sheetFormatPr defaultRowHeight="14.4" x14ac:dyDescent="0.3"/>
  <cols>
    <col min="1" max="1" width="24" bestFit="1" customWidth="1"/>
    <col min="2" max="2" width="10.33203125" bestFit="1" customWidth="1"/>
    <col min="3" max="4" width="14.88671875" bestFit="1" customWidth="1"/>
    <col min="5" max="5" width="6.33203125" customWidth="1"/>
    <col min="6" max="6" width="16.33203125" bestFit="1" customWidth="1"/>
    <col min="7" max="7" width="13.88671875" bestFit="1" customWidth="1"/>
    <col min="8" max="8" width="15.88671875" bestFit="1" customWidth="1"/>
    <col min="9" max="9" width="18.33203125" bestFit="1" customWidth="1"/>
    <col min="10" max="10" width="15.88671875" bestFit="1" customWidth="1"/>
    <col min="11" max="11" width="11.44140625" bestFit="1" customWidth="1"/>
    <col min="12" max="12" width="13.88671875" bestFit="1" customWidth="1"/>
    <col min="13" max="13" width="16" bestFit="1" customWidth="1"/>
    <col min="14" max="14" width="19.109375" bestFit="1" customWidth="1"/>
    <col min="15" max="15" width="27.33203125" bestFit="1" customWidth="1"/>
    <col min="16" max="16" width="10.6640625" bestFit="1" customWidth="1"/>
    <col min="17" max="17" width="14.88671875" bestFit="1" customWidth="1"/>
    <col min="18" max="18" width="16" bestFit="1" customWidth="1"/>
    <col min="19" max="19" width="14.88671875" bestFit="1" customWidth="1"/>
    <col min="20" max="20" width="8.5546875" bestFit="1" customWidth="1"/>
    <col min="21" max="21" width="14.88671875" bestFit="1" customWidth="1"/>
  </cols>
  <sheetData>
    <row r="1" spans="1:18" x14ac:dyDescent="0.3">
      <c r="A1" s="11" t="s">
        <v>35</v>
      </c>
      <c r="B1" s="11"/>
      <c r="C1" s="11" t="s">
        <v>49</v>
      </c>
      <c r="D1" s="11" t="s">
        <v>34</v>
      </c>
    </row>
    <row r="2" spans="1:18" x14ac:dyDescent="0.3">
      <c r="A2" s="11" t="s">
        <v>36</v>
      </c>
      <c r="B2" s="11">
        <v>0.34100000000000003</v>
      </c>
      <c r="C2" s="11">
        <v>1E-3</v>
      </c>
      <c r="D2" s="11" t="s">
        <v>30</v>
      </c>
    </row>
    <row r="3" spans="1:18" x14ac:dyDescent="0.3">
      <c r="A3" s="11" t="s">
        <v>26</v>
      </c>
      <c r="B3" s="11">
        <v>9.81</v>
      </c>
      <c r="C3" s="11">
        <v>0</v>
      </c>
      <c r="D3" s="11" t="s">
        <v>32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47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27</v>
      </c>
      <c r="B4" s="11">
        <v>1821.45</v>
      </c>
      <c r="C4" s="11">
        <v>34.261363735195431</v>
      </c>
      <c r="D4" s="11" t="s">
        <v>31</v>
      </c>
      <c r="F4" s="2">
        <v>1</v>
      </c>
      <c r="G4" s="2">
        <v>8</v>
      </c>
      <c r="H4" s="2">
        <v>6</v>
      </c>
      <c r="I4" s="2">
        <v>8</v>
      </c>
      <c r="J4" s="4">
        <v>1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28</v>
      </c>
      <c r="B5" s="11">
        <v>2132.59</v>
      </c>
      <c r="C5" s="11">
        <v>53.485061719678434</v>
      </c>
      <c r="D5" s="11" t="s">
        <v>31</v>
      </c>
      <c r="F5" s="2">
        <v>2</v>
      </c>
      <c r="G5" s="2">
        <v>8</v>
      </c>
      <c r="H5" s="2">
        <v>6</v>
      </c>
      <c r="I5" s="2">
        <v>8</v>
      </c>
      <c r="J5" s="4">
        <v>1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29</v>
      </c>
      <c r="B6" s="11">
        <v>1526.1</v>
      </c>
      <c r="C6" s="11">
        <v>28.705739623618161</v>
      </c>
      <c r="D6" s="11" t="s">
        <v>31</v>
      </c>
      <c r="F6" s="2">
        <v>3</v>
      </c>
      <c r="G6" s="2">
        <v>8</v>
      </c>
      <c r="H6" s="2">
        <v>6</v>
      </c>
      <c r="I6" s="2">
        <v>8</v>
      </c>
      <c r="J6" s="4">
        <v>1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33</v>
      </c>
      <c r="B7" s="11">
        <v>1330</v>
      </c>
      <c r="C7" s="11">
        <v>10</v>
      </c>
      <c r="D7" s="11" t="s">
        <v>31</v>
      </c>
      <c r="F7" s="2">
        <v>4</v>
      </c>
      <c r="G7" s="2">
        <v>8</v>
      </c>
      <c r="H7" s="2">
        <v>6</v>
      </c>
      <c r="I7" s="2">
        <v>8</v>
      </c>
      <c r="J7" s="4">
        <v>1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1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1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1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685.2268695948502</v>
      </c>
      <c r="B11" t="s">
        <v>37</v>
      </c>
      <c r="F11" s="2">
        <v>8</v>
      </c>
      <c r="G11" s="2">
        <v>8</v>
      </c>
      <c r="H11" s="2">
        <v>6</v>
      </c>
      <c r="I11" s="2">
        <v>8</v>
      </c>
      <c r="J11" s="4">
        <v>1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1069.6997763292379</v>
      </c>
      <c r="B12" t="s">
        <v>38</v>
      </c>
      <c r="F12" s="2">
        <v>9</v>
      </c>
      <c r="G12" s="2">
        <v>8</v>
      </c>
      <c r="H12" s="2">
        <v>6</v>
      </c>
      <c r="I12" s="2">
        <v>8</v>
      </c>
      <c r="J12" s="4">
        <v>1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574.11430895963281</v>
      </c>
      <c r="B13" t="s">
        <v>39</v>
      </c>
      <c r="F13" s="2">
        <v>10</v>
      </c>
      <c r="G13" s="2">
        <v>8</v>
      </c>
      <c r="H13" s="2">
        <v>6</v>
      </c>
      <c r="I13" s="2">
        <v>8</v>
      </c>
      <c r="J13" s="4">
        <v>1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21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1E-3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21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1E-3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21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1E-3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21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1E-3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21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1E-3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21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1E-3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21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1E-3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21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1E-3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21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1E-3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21" x14ac:dyDescent="0.3">
      <c r="F26" s="9">
        <f t="shared" si="2"/>
        <v>10</v>
      </c>
      <c r="G26" s="9">
        <f>G13/1000</f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1E-3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21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1.0000000000000002E-3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8" spans="6:21" x14ac:dyDescent="0.3">
      <c r="P28" t="s">
        <v>37</v>
      </c>
      <c r="Q28" t="s">
        <v>37</v>
      </c>
      <c r="R28" t="s">
        <v>38</v>
      </c>
      <c r="S28" t="s">
        <v>38</v>
      </c>
      <c r="T28" t="s">
        <v>46</v>
      </c>
      <c r="U28" t="s">
        <v>46</v>
      </c>
    </row>
    <row r="29" spans="6:21" x14ac:dyDescent="0.3">
      <c r="P29">
        <f>P17-$P$27</f>
        <v>1.4000000000002899E-2</v>
      </c>
      <c r="Q29">
        <f>P29^2</f>
        <v>1.9600000000008117E-4</v>
      </c>
      <c r="R29">
        <f>Q17-$Q$27</f>
        <v>0.2099999999999973</v>
      </c>
      <c r="S29">
        <f>R29^2</f>
        <v>4.4099999999998869E-2</v>
      </c>
      <c r="T29">
        <f>R17-$R$27</f>
        <v>3.8999999999994373E-2</v>
      </c>
      <c r="U29">
        <f>T29^2</f>
        <v>1.5209999999995611E-3</v>
      </c>
    </row>
    <row r="30" spans="6:21" x14ac:dyDescent="0.3">
      <c r="P30">
        <f t="shared" ref="P30:P38" si="12">P18-$P$27</f>
        <v>-0.11599999999999611</v>
      </c>
      <c r="Q30">
        <f t="shared" ref="Q30:Q38" si="13">P30^2</f>
        <v>1.3455999999999097E-2</v>
      </c>
      <c r="R30">
        <f t="shared" ref="R30:R38" si="14">Q18-$Q$27</f>
        <v>0.61999999999999744</v>
      </c>
      <c r="S30">
        <f t="shared" ref="S30:S38" si="15">R30^2</f>
        <v>0.38439999999999686</v>
      </c>
      <c r="T30">
        <f t="shared" ref="T30:T38" si="16">R18-$R$27</f>
        <v>-4.1000000000003922E-2</v>
      </c>
      <c r="U30">
        <f t="shared" ref="U30:U38" si="17">T30^2</f>
        <v>1.6810000000003216E-3</v>
      </c>
    </row>
    <row r="31" spans="6:21" x14ac:dyDescent="0.3">
      <c r="P31">
        <f t="shared" si="12"/>
        <v>1.7640000000000029</v>
      </c>
      <c r="Q31">
        <f t="shared" si="13"/>
        <v>3.11169600000001</v>
      </c>
      <c r="R31">
        <f t="shared" si="14"/>
        <v>-1.0000000000001563E-2</v>
      </c>
      <c r="S31">
        <f t="shared" si="15"/>
        <v>1.0000000000003127E-4</v>
      </c>
      <c r="T31">
        <f t="shared" si="16"/>
        <v>0.11899999999999267</v>
      </c>
      <c r="U31">
        <f t="shared" si="17"/>
        <v>1.4160999999998255E-2</v>
      </c>
    </row>
    <row r="32" spans="6:21" x14ac:dyDescent="0.3">
      <c r="P32">
        <f t="shared" si="12"/>
        <v>-0.41599999999999682</v>
      </c>
      <c r="Q32">
        <f t="shared" si="13"/>
        <v>0.17305599999999735</v>
      </c>
      <c r="R32">
        <f t="shared" si="14"/>
        <v>-6.0000000000002274E-2</v>
      </c>
      <c r="S32">
        <f t="shared" si="15"/>
        <v>3.6000000000002727E-3</v>
      </c>
      <c r="T32">
        <f t="shared" si="16"/>
        <v>0.87899999999999778</v>
      </c>
      <c r="U32">
        <f t="shared" si="17"/>
        <v>0.77264099999999614</v>
      </c>
    </row>
    <row r="33" spans="2:21" x14ac:dyDescent="0.3">
      <c r="P33">
        <f t="shared" si="12"/>
        <v>-0.45599999999999596</v>
      </c>
      <c r="Q33">
        <f t="shared" si="13"/>
        <v>0.20793599999999632</v>
      </c>
      <c r="R33">
        <f t="shared" si="14"/>
        <v>5.0000000000000711E-2</v>
      </c>
      <c r="S33">
        <f t="shared" si="15"/>
        <v>2.5000000000000712E-3</v>
      </c>
      <c r="T33">
        <f t="shared" si="16"/>
        <v>0.34899999999999665</v>
      </c>
      <c r="U33">
        <f t="shared" si="17"/>
        <v>0.12180099999999766</v>
      </c>
    </row>
    <row r="34" spans="2:21" x14ac:dyDescent="0.3">
      <c r="B34" t="s">
        <v>41</v>
      </c>
      <c r="C34" t="s">
        <v>37</v>
      </c>
      <c r="D34">
        <f>SQRT((G27*B3*P27*(B4-B7)/(9*B2))^2*J27^2+(G27^2*B3*(B4-B7)/(18*B2))^2*Q42^2+(G27^2*B3*P27/(18*B2))^2*A11^2+(G27^2*B3*P27/(18*B2))^2*C7^2+(G27^2*B3*P27*(B4-B7)/(18*B2^2))^2*C2^2)</f>
        <v>1.3243623061148884</v>
      </c>
      <c r="F34" t="s">
        <v>43</v>
      </c>
      <c r="N34" t="s">
        <v>48</v>
      </c>
      <c r="P34">
        <f t="shared" si="12"/>
        <v>-0.21599999999999753</v>
      </c>
      <c r="Q34">
        <f t="shared" si="13"/>
        <v>4.6655999999998934E-2</v>
      </c>
      <c r="R34">
        <f t="shared" si="14"/>
        <v>-0.32000000000000028</v>
      </c>
      <c r="S34">
        <f t="shared" si="15"/>
        <v>0.10240000000000019</v>
      </c>
      <c r="T34">
        <f t="shared" si="16"/>
        <v>-0.24100000000000676</v>
      </c>
      <c r="U34">
        <f t="shared" si="17"/>
        <v>5.8081000000003262E-2</v>
      </c>
    </row>
    <row r="35" spans="2:21" x14ac:dyDescent="0.3">
      <c r="C35" t="s">
        <v>38</v>
      </c>
      <c r="D35">
        <f>SQRT((H27*B3*Q27*(B5-B7)/(9*B2))^2*J27^2+(H27^2*B3*(B5-B7)/(18*B2))^2*S42^2+(H27^2*B3*Q27/(18*B2))^2*A12^2+(H27^2*B3*Q27/(18*B2))^2*C7^2+(H27^2*B3*Q27*(B5-B7)/(18*B2^2))^2*C2^2)</f>
        <v>1.3716988329270976</v>
      </c>
      <c r="F35">
        <f>(D34+D35+D36)/3</f>
        <v>1.6265097366780907</v>
      </c>
      <c r="P35">
        <f t="shared" si="12"/>
        <v>0.30400000000000205</v>
      </c>
      <c r="Q35">
        <f t="shared" si="13"/>
        <v>9.2416000000001247E-2</v>
      </c>
      <c r="R35">
        <f t="shared" si="14"/>
        <v>-5.0000000000000711E-2</v>
      </c>
      <c r="S35">
        <f t="shared" si="15"/>
        <v>2.5000000000000712E-3</v>
      </c>
      <c r="T35">
        <f t="shared" si="16"/>
        <v>-0.18100000000000449</v>
      </c>
      <c r="U35">
        <f t="shared" si="17"/>
        <v>3.2761000000001622E-2</v>
      </c>
    </row>
    <row r="36" spans="2:21" x14ac:dyDescent="0.3">
      <c r="C36" t="s">
        <v>39</v>
      </c>
      <c r="D36">
        <f>SQRT((I27*B3*R27*(B6-B7)/(9*B2))^2*J27^2+(I27^2*B3*(B6-B7)/(18*B2))^2*U42^2+(I27^2*B3*R27/(18*B2))^2*A13^2+(I27^2*B3*R27/(18*B2))^2*C7^2+(I27^2*B3*R27*(B6-B7)/(18*B2^2))^2*C2^2)</f>
        <v>2.1834680709922862</v>
      </c>
      <c r="P36">
        <f t="shared" si="12"/>
        <v>-0.43599999999999639</v>
      </c>
      <c r="Q36">
        <f t="shared" si="13"/>
        <v>0.19009599999999685</v>
      </c>
      <c r="R36">
        <f t="shared" si="14"/>
        <v>-0.44000000000000128</v>
      </c>
      <c r="S36">
        <f t="shared" si="15"/>
        <v>0.19360000000000113</v>
      </c>
      <c r="T36">
        <f t="shared" si="16"/>
        <v>0.34899999999999665</v>
      </c>
      <c r="U36">
        <f t="shared" si="17"/>
        <v>0.12180099999999766</v>
      </c>
    </row>
    <row r="37" spans="2:21" x14ac:dyDescent="0.3">
      <c r="P37">
        <f t="shared" si="12"/>
        <v>-0.34599999999999653</v>
      </c>
      <c r="Q37">
        <f t="shared" si="13"/>
        <v>0.1197159999999976</v>
      </c>
      <c r="R37">
        <f t="shared" si="14"/>
        <v>0.4599999999999973</v>
      </c>
      <c r="S37">
        <f t="shared" si="15"/>
        <v>0.21159999999999751</v>
      </c>
      <c r="T37">
        <f t="shared" si="16"/>
        <v>-0.5210000000000008</v>
      </c>
      <c r="U37">
        <f t="shared" si="17"/>
        <v>0.27144100000000082</v>
      </c>
    </row>
    <row r="38" spans="2:21" x14ac:dyDescent="0.3">
      <c r="P38">
        <f t="shared" si="12"/>
        <v>-9.5999999999996533E-2</v>
      </c>
      <c r="Q38">
        <f t="shared" si="13"/>
        <v>9.2159999999993341E-3</v>
      </c>
      <c r="R38">
        <f t="shared" si="14"/>
        <v>-0.46000000000000085</v>
      </c>
      <c r="S38">
        <f t="shared" si="15"/>
        <v>0.21160000000000079</v>
      </c>
      <c r="T38">
        <f t="shared" si="16"/>
        <v>-0.75100000000000477</v>
      </c>
      <c r="U38">
        <f t="shared" si="17"/>
        <v>0.56400100000000719</v>
      </c>
    </row>
    <row r="39" spans="2:21" x14ac:dyDescent="0.3">
      <c r="B39" t="s">
        <v>42</v>
      </c>
      <c r="C39" t="s">
        <v>37</v>
      </c>
      <c r="D39">
        <v>0.93479999999999996</v>
      </c>
      <c r="F39" t="s">
        <v>44</v>
      </c>
    </row>
    <row r="40" spans="2:21" x14ac:dyDescent="0.3">
      <c r="C40" t="s">
        <v>38</v>
      </c>
      <c r="D40">
        <v>0.99839999999999995</v>
      </c>
      <c r="F40">
        <f>(D39+D40+D41)/3</f>
        <v>0.89206666666666656</v>
      </c>
      <c r="P40" t="s">
        <v>45</v>
      </c>
      <c r="Q40">
        <f>SQRT(SUM(Q29:Q38)/(90))</f>
        <v>0.20987933040996035</v>
      </c>
      <c r="S40">
        <f t="shared" ref="S40:U40" si="18">SQRT(SUM(S29:S38)/(90))</f>
        <v>0.11335293948058356</v>
      </c>
      <c r="U40">
        <f t="shared" si="18"/>
        <v>0.14756881633853267</v>
      </c>
    </row>
    <row r="41" spans="2:21" x14ac:dyDescent="0.3">
      <c r="C41" t="s">
        <v>39</v>
      </c>
      <c r="D41">
        <v>0.74299999999999999</v>
      </c>
    </row>
    <row r="42" spans="2:21" x14ac:dyDescent="0.3">
      <c r="P42" t="s">
        <v>40</v>
      </c>
      <c r="Q42">
        <f>SQRT(Q40^2+0.02^2/3)</f>
        <v>0.21019673324451701</v>
      </c>
      <c r="S42">
        <f t="shared" ref="S42:U42" si="19">SQRT(S40^2+0.02^2/3)</f>
        <v>0.1139395551256111</v>
      </c>
      <c r="U42">
        <f t="shared" si="19"/>
        <v>0.14801989355788941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2019-11-19T10:45:44Z</dcterms:modified>
</cp:coreProperties>
</file>