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Windows\OneDrive\Documentos\Corporate Finance\6 - Visualization\"/>
    </mc:Choice>
  </mc:AlternateContent>
  <xr:revisionPtr revIDLastSave="0" documentId="13_ncr:1_{1CBC6B7C-48AB-4E44-8E59-B5ED96D7F218}" xr6:coauthVersionLast="36" xr6:coauthVersionMax="47" xr10:uidLastSave="{00000000-0000-0000-0000-000000000000}"/>
  <bookViews>
    <workbookView xWindow="0" yWindow="0" windowWidth="20490" windowHeight="7245" tabRatio="634" activeTab="1" xr2:uid="{00000000-000D-0000-FFFF-FFFF00000000}"/>
  </bookViews>
  <sheets>
    <sheet name="Visuals" sheetId="7" r:id="rId1"/>
    <sheet name="Dashboard" sheetId="6" r:id="rId2"/>
  </sheets>
  <definedNames>
    <definedName name="_xlchart.v1.0" hidden="1">Dashboard!$Q$14:$Q$22</definedName>
    <definedName name="_xlchart.v1.1" hidden="1">Dashboard!$T$14:$T$22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Dashboard!$A$1:$O$37</definedName>
    <definedName name="_xlnm.Print_Area" localSheetId="0">Visuals!$A$1:$O$4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" i="6" l="1"/>
  <c r="S35" i="6"/>
  <c r="S28" i="6"/>
  <c r="S36" i="6" l="1"/>
  <c r="S37" i="6" s="1"/>
  <c r="S29" i="6"/>
  <c r="S30" i="6" s="1"/>
  <c r="S43" i="6"/>
  <c r="S44" i="6" s="1"/>
  <c r="U10" i="6"/>
  <c r="V10" i="6"/>
  <c r="W10" i="6"/>
  <c r="X10" i="6"/>
  <c r="T10" i="6"/>
  <c r="T11" i="6"/>
  <c r="R45" i="6"/>
  <c r="T44" i="6"/>
  <c r="T43" i="6"/>
  <c r="T42" i="6"/>
  <c r="T41" i="6"/>
  <c r="R38" i="6"/>
  <c r="T37" i="6"/>
  <c r="T36" i="6"/>
  <c r="T35" i="6"/>
  <c r="T34" i="6"/>
  <c r="T30" i="6"/>
  <c r="T29" i="6"/>
  <c r="T28" i="6"/>
  <c r="T27" i="6"/>
  <c r="R31" i="6"/>
  <c r="U11" i="6" l="1"/>
  <c r="V11" i="6" s="1"/>
  <c r="W11" i="6" s="1"/>
  <c r="X11" i="6" s="1"/>
  <c r="T31" i="6"/>
  <c r="T45" i="6"/>
  <c r="T38" i="6"/>
  <c r="S38" i="6"/>
  <c r="S45" i="6"/>
  <c r="S31" i="6"/>
</calcChain>
</file>

<file path=xl/sharedStrings.xml><?xml version="1.0" encoding="utf-8"?>
<sst xmlns="http://schemas.openxmlformats.org/spreadsheetml/2006/main" count="53" uniqueCount="34">
  <si>
    <t>Raw Data</t>
  </si>
  <si>
    <t>Interest</t>
  </si>
  <si>
    <t>Reveneue</t>
  </si>
  <si>
    <t>Gross Profit</t>
  </si>
  <si>
    <t>Taxes</t>
  </si>
  <si>
    <t>Net Earnings</t>
  </si>
  <si>
    <t>Salaries &amp; Benefits</t>
  </si>
  <si>
    <t>Rent &amp; Overhead</t>
  </si>
  <si>
    <t>COGS</t>
  </si>
  <si>
    <t>Depre. &amp; Amort.</t>
  </si>
  <si>
    <t>Cash from Operations</t>
  </si>
  <si>
    <t>Cash from Investing</t>
  </si>
  <si>
    <t>Cash from Financing</t>
  </si>
  <si>
    <t>Actual</t>
  </si>
  <si>
    <t>Levels</t>
  </si>
  <si>
    <t>Level 1</t>
  </si>
  <si>
    <t>Level 2</t>
  </si>
  <si>
    <t>Level 3</t>
  </si>
  <si>
    <t>Total</t>
  </si>
  <si>
    <t>Cash Balance</t>
  </si>
  <si>
    <t>Bus 1</t>
  </si>
  <si>
    <t>Bus 2</t>
  </si>
  <si>
    <t>Bus 3</t>
  </si>
  <si>
    <t>© Corporate Finance Institute</t>
  </si>
  <si>
    <t>Net Change in Cash</t>
  </si>
  <si>
    <t>Cash Flow and Cash Balance ($000s)</t>
  </si>
  <si>
    <t>2022 Net Earnings Waterfall</t>
  </si>
  <si>
    <t>2022 Net Earnings Waterfall ($000s)</t>
  </si>
  <si>
    <t>2022 Productivity Rate</t>
  </si>
  <si>
    <t>Data Visualization in Excel</t>
  </si>
  <si>
    <t>Year</t>
  </si>
  <si>
    <t>Amount</t>
  </si>
  <si>
    <t>Cost</t>
  </si>
  <si>
    <t>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</si>
</sst>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yy;@"/>
    <numFmt numFmtId="167" formatCode="_(* #,##0_);_(* \(#,##0\);_(* &quot;-&quot;??_);_(@_)"/>
    <numFmt numFmtId="168" formatCode="_(&quot;$&quot;* #,##0_);_(&quot;$&quot;* \(#,##0\);_(&quot;$&quot;* &quot;-&quot;??_);_(@_)"/>
    <numFmt numFmtId="169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b/>
      <sz val="16"/>
      <color theme="2"/>
      <name val="Open Sans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6" fontId="3" fillId="0" borderId="0" xfId="0" applyNumberFormat="1" applyFont="1" applyAlignment="1">
      <alignment horizontal="left"/>
    </xf>
    <xf numFmtId="0" fontId="4" fillId="0" borderId="0" xfId="0" applyFont="1"/>
    <xf numFmtId="168" fontId="4" fillId="0" borderId="0" xfId="0" applyNumberFormat="1" applyFont="1"/>
    <xf numFmtId="0" fontId="4" fillId="0" borderId="2" xfId="0" applyFont="1" applyBorder="1"/>
    <xf numFmtId="0" fontId="2" fillId="2" borderId="0" xfId="0" applyFont="1" applyFill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right"/>
    </xf>
    <xf numFmtId="0" fontId="5" fillId="0" borderId="0" xfId="0" applyFont="1"/>
    <xf numFmtId="168" fontId="6" fillId="0" borderId="0" xfId="4" applyNumberFormat="1" applyFont="1" applyFill="1" applyBorder="1"/>
    <xf numFmtId="168" fontId="6" fillId="0" borderId="0" xfId="4" applyNumberFormat="1" applyFont="1" applyFill="1"/>
    <xf numFmtId="0" fontId="4" fillId="0" borderId="0" xfId="0" applyFont="1" applyAlignment="1">
      <alignment horizontal="center" vertical="center"/>
    </xf>
    <xf numFmtId="167" fontId="6" fillId="0" borderId="1" xfId="3" applyNumberFormat="1" applyFont="1" applyFill="1" applyBorder="1"/>
    <xf numFmtId="0" fontId="5" fillId="0" borderId="0" xfId="0" applyFont="1" applyAlignment="1">
      <alignment horizontal="left"/>
    </xf>
    <xf numFmtId="167" fontId="4" fillId="0" borderId="0" xfId="3" applyNumberFormat="1" applyFont="1"/>
    <xf numFmtId="168" fontId="6" fillId="0" borderId="0" xfId="4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9" fontId="4" fillId="0" borderId="0" xfId="1" applyNumberFormat="1" applyFont="1"/>
    <xf numFmtId="169" fontId="6" fillId="0" borderId="0" xfId="1" applyNumberFormat="1" applyFont="1"/>
    <xf numFmtId="169" fontId="6" fillId="0" borderId="3" xfId="1" applyNumberFormat="1" applyFont="1" applyBorder="1"/>
    <xf numFmtId="169" fontId="4" fillId="0" borderId="3" xfId="1" applyNumberFormat="1" applyFont="1" applyBorder="1"/>
    <xf numFmtId="0" fontId="4" fillId="0" borderId="3" xfId="0" applyFont="1" applyBorder="1" applyAlignment="1">
      <alignment horizontal="center"/>
    </xf>
    <xf numFmtId="0" fontId="7" fillId="0" borderId="0" xfId="0" applyFont="1"/>
    <xf numFmtId="168" fontId="7" fillId="0" borderId="0" xfId="4" applyNumberFormat="1" applyFont="1" applyFill="1"/>
    <xf numFmtId="166" fontId="8" fillId="0" borderId="0" xfId="0" applyNumberFormat="1" applyFont="1" applyAlignment="1">
      <alignment horizontal="left"/>
    </xf>
    <xf numFmtId="0" fontId="9" fillId="0" borderId="2" xfId="0" quotePrefix="1" applyFont="1" applyBorder="1"/>
    <xf numFmtId="0" fontId="2" fillId="3" borderId="0" xfId="0" applyFont="1" applyFill="1" applyAlignment="1">
      <alignment horizontal="centerContinuous" vertical="center"/>
    </xf>
    <xf numFmtId="164" fontId="4" fillId="0" borderId="0" xfId="4" applyFont="1"/>
    <xf numFmtId="0" fontId="2" fillId="2" borderId="0" xfId="0" applyFont="1" applyFill="1" applyAlignment="1">
      <alignment horizontal="centerContinuous" vertical="center"/>
    </xf>
    <xf numFmtId="2" fontId="4" fillId="0" borderId="0" xfId="0" applyNumberFormat="1" applyFont="1"/>
    <xf numFmtId="1" fontId="4" fillId="0" borderId="0" xfId="0" applyNumberFormat="1" applyFont="1"/>
  </cellXfs>
  <cellStyles count="7">
    <cellStyle name="Comma" xfId="3" builtinId="3"/>
    <cellStyle name="Comma 2" xfId="2" xr:uid="{00000000-0005-0000-0000-000001000000}"/>
    <cellStyle name="Currency" xfId="4" builtinId="4"/>
    <cellStyle name="Hyperlink 2 2" xfId="6" xr:uid="{249D2E0C-C7F6-4E0C-875E-62F04869D88C}"/>
    <cellStyle name="Normal" xfId="0" builtinId="0"/>
    <cellStyle name="Normal 2 2" xfId="5" xr:uid="{D071B739-832F-438B-A51E-6D5E2628A126}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</dxfs>
  <tableStyles count="0" defaultTableStyle="TableStyleMedium2" defaultPivotStyle="PivotStyleLight16"/>
  <colors>
    <mruColors>
      <color rgb="FF0000FF"/>
      <color rgb="FF676767"/>
      <color rgb="FF132E57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5273122618885"/>
          <c:y val="9.176135566691819E-2"/>
          <c:w val="0.84578287954969489"/>
          <c:h val="0.8278304720106708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9D1-476C-81A2-22AB215D87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9D1-476C-81A2-22AB215D87E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9D1-476C-81A2-22AB215D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14296304"/>
        <c:axId val="614288104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9D1-476C-81A2-22AB215D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96304"/>
        <c:axId val="614288104"/>
      </c:lineChart>
      <c:catAx>
        <c:axId val="614296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8104"/>
        <c:crosses val="autoZero"/>
        <c:auto val="1"/>
        <c:lblAlgn val="ctr"/>
        <c:lblOffset val="100"/>
        <c:noMultiLvlLbl val="0"/>
      </c:catAx>
      <c:valAx>
        <c:axId val="614288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963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08679308991129"/>
          <c:y val="1.398738215274486E-2"/>
          <c:w val="0.71611422066217623"/>
          <c:h val="0.1409846392151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Visuals!$R$5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cat>
            <c:numRef>
              <c:f>Visuals!$Q$6:$Q$21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Visuals!$R$6:$R$21</c:f>
              <c:numCache>
                <c:formatCode>0.00</c:formatCode>
                <c:ptCount val="16"/>
                <c:pt idx="0">
                  <c:v>7056.9906842010569</c:v>
                </c:pt>
                <c:pt idx="1">
                  <c:v>120.98905748920252</c:v>
                </c:pt>
                <c:pt idx="2">
                  <c:v>4011.4721457823089</c:v>
                </c:pt>
                <c:pt idx="3">
                  <c:v>3639.9617979219302</c:v>
                </c:pt>
                <c:pt idx="4">
                  <c:v>1609.6554907075333</c:v>
                </c:pt>
                <c:pt idx="5">
                  <c:v>6890.2490266409031</c:v>
                </c:pt>
                <c:pt idx="6">
                  <c:v>1731.0838274333385</c:v>
                </c:pt>
                <c:pt idx="7">
                  <c:v>7628.7320778944113</c:v>
                </c:pt>
                <c:pt idx="8">
                  <c:v>6424.7060818923464</c:v>
                </c:pt>
                <c:pt idx="9">
                  <c:v>4079.8853111806179</c:v>
                </c:pt>
                <c:pt idx="10">
                  <c:v>1945.2202067020585</c:v>
                </c:pt>
                <c:pt idx="11">
                  <c:v>9174.475073449461</c:v>
                </c:pt>
                <c:pt idx="12">
                  <c:v>1458.0343214853619</c:v>
                </c:pt>
                <c:pt idx="13">
                  <c:v>2501.2353210437609</c:v>
                </c:pt>
                <c:pt idx="14">
                  <c:v>5660.0172935841729</c:v>
                </c:pt>
                <c:pt idx="15">
                  <c:v>3791.0259066301501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F-467D-B1A8-8C539F7F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5647"/>
        <c:axId val="443184767"/>
      </c:lineChart>
      <c:catAx>
        <c:axId val="1937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84767"/>
        <c:crosses val="autoZero"/>
        <c:auto val="1"/>
        <c:lblAlgn val="ctr"/>
        <c:lblOffset val="100"/>
        <c:noMultiLvlLbl val="0"/>
      </c:catAx>
      <c:valAx>
        <c:axId val="4431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</a:t>
            </a:r>
            <a:r>
              <a:rPr lang="en-US" baseline="0"/>
              <a:t> between cost &amp;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Visuals!$R$6:$R$21</c:f>
              <c:numCache>
                <c:formatCode>0.00</c:formatCode>
                <c:ptCount val="16"/>
                <c:pt idx="0">
                  <c:v>7056.9906842010569</c:v>
                </c:pt>
                <c:pt idx="1">
                  <c:v>120.98905748920252</c:v>
                </c:pt>
                <c:pt idx="2">
                  <c:v>4011.4721457823089</c:v>
                </c:pt>
                <c:pt idx="3">
                  <c:v>3639.9617979219302</c:v>
                </c:pt>
                <c:pt idx="4">
                  <c:v>1609.6554907075333</c:v>
                </c:pt>
                <c:pt idx="5">
                  <c:v>6890.2490266409031</c:v>
                </c:pt>
                <c:pt idx="6">
                  <c:v>1731.0838274333385</c:v>
                </c:pt>
                <c:pt idx="7">
                  <c:v>7628.7320778944113</c:v>
                </c:pt>
                <c:pt idx="8">
                  <c:v>6424.7060818923464</c:v>
                </c:pt>
                <c:pt idx="9">
                  <c:v>4079.8853111806179</c:v>
                </c:pt>
                <c:pt idx="10">
                  <c:v>1945.2202067020585</c:v>
                </c:pt>
                <c:pt idx="11">
                  <c:v>9174.475073449461</c:v>
                </c:pt>
                <c:pt idx="12">
                  <c:v>1458.0343214853619</c:v>
                </c:pt>
                <c:pt idx="13">
                  <c:v>2501.2353210437609</c:v>
                </c:pt>
                <c:pt idx="14">
                  <c:v>5660.0172935841729</c:v>
                </c:pt>
                <c:pt idx="15">
                  <c:v>3791.0259066301501</c:v>
                </c:pt>
              </c:numCache>
            </c:numRef>
          </c:xVal>
          <c:yVal>
            <c:numRef>
              <c:f>Visuals!$S$6:$S$21</c:f>
              <c:numCache>
                <c:formatCode>0.00</c:formatCode>
                <c:ptCount val="16"/>
                <c:pt idx="0">
                  <c:v>3462.2455638284359</c:v>
                </c:pt>
                <c:pt idx="1">
                  <c:v>2663.9889447106561</c:v>
                </c:pt>
                <c:pt idx="2">
                  <c:v>2187.1461085689339</c:v>
                </c:pt>
                <c:pt idx="3">
                  <c:v>2111.2485276838643</c:v>
                </c:pt>
                <c:pt idx="4">
                  <c:v>2103.6705304233583</c:v>
                </c:pt>
                <c:pt idx="5">
                  <c:v>109.65429063894861</c:v>
                </c:pt>
                <c:pt idx="6">
                  <c:v>4119.5646725786619</c:v>
                </c:pt>
                <c:pt idx="7">
                  <c:v>501.08752273821722</c:v>
                </c:pt>
                <c:pt idx="8">
                  <c:v>1959.6650573527274</c:v>
                </c:pt>
                <c:pt idx="9">
                  <c:v>1870.5327008670947</c:v>
                </c:pt>
                <c:pt idx="10">
                  <c:v>400.63767424751319</c:v>
                </c:pt>
                <c:pt idx="11">
                  <c:v>4891.2122715656551</c:v>
                </c:pt>
                <c:pt idx="12">
                  <c:v>2164.1963334658994</c:v>
                </c:pt>
                <c:pt idx="13">
                  <c:v>2752.726998705697</c:v>
                </c:pt>
                <c:pt idx="14">
                  <c:v>3081.3606950943467</c:v>
                </c:pt>
                <c:pt idx="15">
                  <c:v>4245.2156522255864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1-43F3-835D-04A0087E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3919"/>
        <c:axId val="443173951"/>
      </c:scatterChart>
      <c:valAx>
        <c:axId val="45163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73951"/>
        <c:crosses val="autoZero"/>
        <c:crossBetween val="midCat"/>
      </c:valAx>
      <c:valAx>
        <c:axId val="4431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/>
                </a:solidFill>
              </a:rPr>
              <a:t>Amount</a:t>
            </a:r>
            <a:r>
              <a:rPr lang="en-US"/>
              <a:t> &amp; </a:t>
            </a:r>
            <a:r>
              <a:rPr lang="en-US">
                <a:solidFill>
                  <a:schemeClr val="bg2"/>
                </a:solidFill>
              </a:rPr>
              <a:t>Cost</a:t>
            </a:r>
            <a:r>
              <a:rPr lang="en-US"/>
              <a:t> comparison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Visuals!$R$5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Visuals!$Q$6:$Q$21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Visuals!$R$6:$R$21</c:f>
              <c:numCache>
                <c:formatCode>0.00</c:formatCode>
                <c:ptCount val="16"/>
                <c:pt idx="0">
                  <c:v>7056.9906842010569</c:v>
                </c:pt>
                <c:pt idx="1">
                  <c:v>120.98905748920252</c:v>
                </c:pt>
                <c:pt idx="2">
                  <c:v>4011.4721457823089</c:v>
                </c:pt>
                <c:pt idx="3">
                  <c:v>3639.9617979219302</c:v>
                </c:pt>
                <c:pt idx="4">
                  <c:v>1609.6554907075333</c:v>
                </c:pt>
                <c:pt idx="5">
                  <c:v>6890.2490266409031</c:v>
                </c:pt>
                <c:pt idx="6">
                  <c:v>1731.0838274333385</c:v>
                </c:pt>
                <c:pt idx="7">
                  <c:v>7628.7320778944113</c:v>
                </c:pt>
                <c:pt idx="8">
                  <c:v>6424.7060818923464</c:v>
                </c:pt>
                <c:pt idx="9">
                  <c:v>4079.8853111806179</c:v>
                </c:pt>
                <c:pt idx="10">
                  <c:v>1945.2202067020585</c:v>
                </c:pt>
                <c:pt idx="11">
                  <c:v>9174.475073449461</c:v>
                </c:pt>
                <c:pt idx="12">
                  <c:v>1458.0343214853619</c:v>
                </c:pt>
                <c:pt idx="13">
                  <c:v>2501.2353210437609</c:v>
                </c:pt>
                <c:pt idx="14">
                  <c:v>5660.0172935841729</c:v>
                </c:pt>
                <c:pt idx="15">
                  <c:v>3791.0259066301501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9-44DA-8649-0D1BA1D4D17D}"/>
            </c:ext>
          </c:extLst>
        </c:ser>
        <c:ser>
          <c:idx val="1"/>
          <c:order val="1"/>
          <c:tx>
            <c:strRef>
              <c:f>Visuals!$S$5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Visuals!$Q$6:$Q$21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Visuals!$S$6:$S$21</c:f>
              <c:numCache>
                <c:formatCode>0.00</c:formatCode>
                <c:ptCount val="16"/>
                <c:pt idx="0">
                  <c:v>3462.2455638284359</c:v>
                </c:pt>
                <c:pt idx="1">
                  <c:v>2663.9889447106561</c:v>
                </c:pt>
                <c:pt idx="2">
                  <c:v>2187.1461085689339</c:v>
                </c:pt>
                <c:pt idx="3">
                  <c:v>2111.2485276838643</c:v>
                </c:pt>
                <c:pt idx="4">
                  <c:v>2103.6705304233583</c:v>
                </c:pt>
                <c:pt idx="5">
                  <c:v>109.65429063894861</c:v>
                </c:pt>
                <c:pt idx="6">
                  <c:v>4119.5646725786619</c:v>
                </c:pt>
                <c:pt idx="7">
                  <c:v>501.08752273821722</c:v>
                </c:pt>
                <c:pt idx="8">
                  <c:v>1959.6650573527274</c:v>
                </c:pt>
                <c:pt idx="9">
                  <c:v>1870.5327008670947</c:v>
                </c:pt>
                <c:pt idx="10">
                  <c:v>400.63767424751319</c:v>
                </c:pt>
                <c:pt idx="11">
                  <c:v>4891.2122715656551</c:v>
                </c:pt>
                <c:pt idx="12">
                  <c:v>2164.1963334658994</c:v>
                </c:pt>
                <c:pt idx="13">
                  <c:v>2752.726998705697</c:v>
                </c:pt>
                <c:pt idx="14">
                  <c:v>3081.3606950943467</c:v>
                </c:pt>
                <c:pt idx="15">
                  <c:v>4245.2156522255864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9-44DA-8649-0D1BA1D4D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969487"/>
        <c:axId val="443696911"/>
      </c:barChart>
      <c:catAx>
        <c:axId val="52396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6911"/>
        <c:crosses val="autoZero"/>
        <c:auto val="1"/>
        <c:lblAlgn val="ctr"/>
        <c:lblOffset val="100"/>
        <c:noMultiLvlLbl val="0"/>
      </c:catAx>
      <c:valAx>
        <c:axId val="4436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Dashboard!$Q$7</c:f>
              <c:strCache>
                <c:ptCount val="1"/>
                <c:pt idx="0">
                  <c:v>Cash from Operations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Dashboard!$T$7:$X$7</c:f>
              <c:numCache>
                <c:formatCode>_("$"* #,##0_);_("$"* \(#,##0\);_("$"* "-"??_);_(@_)</c:formatCode>
                <c:ptCount val="5"/>
                <c:pt idx="0">
                  <c:v>28413.537599999996</c:v>
                </c:pt>
                <c:pt idx="1">
                  <c:v>74216.200493633907</c:v>
                </c:pt>
                <c:pt idx="2">
                  <c:v>102016.03165539398</c:v>
                </c:pt>
                <c:pt idx="3">
                  <c:v>116562.23707078592</c:v>
                </c:pt>
                <c:pt idx="4">
                  <c:v>119940.55427574085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E-41DF-AB11-AD3196BF360D}"/>
            </c:ext>
          </c:extLst>
        </c:ser>
        <c:ser>
          <c:idx val="1"/>
          <c:order val="1"/>
          <c:tx>
            <c:strRef>
              <c:f>Dashboard!$Q$8</c:f>
              <c:strCache>
                <c:ptCount val="1"/>
                <c:pt idx="0">
                  <c:v>Cash from Investing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Dashboard!$T$8:$X$8</c:f>
              <c:numCache>
                <c:formatCode>_("$"* #,##0_);_("$"* \(#,##0\);_("$"* "-"??_);_(@_)</c:formatCode>
                <c:ptCount val="5"/>
                <c:pt idx="0">
                  <c:v>-65000</c:v>
                </c:pt>
                <c:pt idx="1">
                  <c:v>-46700</c:v>
                </c:pt>
                <c:pt idx="2">
                  <c:v>-49100</c:v>
                </c:pt>
                <c:pt idx="3">
                  <c:v>-101000</c:v>
                </c:pt>
                <c:pt idx="4">
                  <c:v>-121000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E-41DF-AB11-AD3196BF360D}"/>
            </c:ext>
          </c:extLst>
        </c:ser>
        <c:ser>
          <c:idx val="2"/>
          <c:order val="2"/>
          <c:tx>
            <c:strRef>
              <c:f>Dashboard!$Q$9</c:f>
              <c:strCache>
                <c:ptCount val="1"/>
                <c:pt idx="0">
                  <c:v>Cash from Financing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Dashboard!$T$9:$X$9</c:f>
              <c:numCache>
                <c:formatCode>_("$"* #,##0_);_("$"* \(#,##0\);_("$"* "-"??_);_(@_)</c:formatCode>
                <c:ptCount val="5"/>
                <c:pt idx="0">
                  <c:v>100000</c:v>
                </c:pt>
                <c:pt idx="1">
                  <c:v>0</c:v>
                </c:pt>
                <c:pt idx="2">
                  <c:v>-60000</c:v>
                </c:pt>
                <c:pt idx="3">
                  <c:v>47800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E-41DF-AB11-AD3196BF3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25717615"/>
        <c:axId val="523016351"/>
      </c:barChart>
      <c:lineChart>
        <c:grouping val="standard"/>
        <c:varyColors val="0"/>
        <c:ser>
          <c:idx val="3"/>
          <c:order val="3"/>
          <c:tx>
            <c:strRef>
              <c:f>Dashboard!$Q$11</c:f>
              <c:strCache>
                <c:ptCount val="1"/>
                <c:pt idx="0">
                  <c:v>Cash Balance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Dashboard!$T$5:$X$5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Dashboard!$T$11:$X$11</c:f>
              <c:numCache>
                <c:formatCode>_("$"* #,##0_);_("$"* \(#,##0\);_("$"* "-"??_);_(@_)</c:formatCode>
                <c:ptCount val="5"/>
                <c:pt idx="0">
                  <c:v>63413.537599999996</c:v>
                </c:pt>
                <c:pt idx="1">
                  <c:v>90929.738093633903</c:v>
                </c:pt>
                <c:pt idx="2">
                  <c:v>83845.769749027881</c:v>
                </c:pt>
                <c:pt idx="3">
                  <c:v>147208.0068198138</c:v>
                </c:pt>
                <c:pt idx="4">
                  <c:v>146148.56109555467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E-41DF-AB11-AD3196BF3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17615"/>
        <c:axId val="523016351"/>
      </c:lineChart>
      <c:catAx>
        <c:axId val="5257176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16351"/>
        <c:crosses val="autoZero"/>
        <c:auto val="1"/>
        <c:lblAlgn val="ctr"/>
        <c:lblOffset val="100"/>
        <c:noMultiLvlLbl val="0"/>
      </c:catAx>
      <c:valAx>
        <c:axId val="523016351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7615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8A-485B-8B2B-597F60AA91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Dashboard!$R$27:$T$27</c:f>
              <c:numCache>
                <c:formatCode>0.0%</c:formatCode>
                <c:ptCount val="3"/>
                <c:pt idx="0">
                  <c:v>0</c:v>
                </c:pt>
                <c:pt idx="1">
                  <c:v>0.74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A-485B-8B2B-597F60AA914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Dashboard!$R$28:$T$28</c:f>
              <c:numCache>
                <c:formatCode>0.0%</c:formatCode>
                <c:ptCount val="3"/>
                <c:pt idx="0">
                  <c:v>0.8</c:v>
                </c:pt>
                <c:pt idx="1">
                  <c:v>6.0000000000000053E-2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A-485B-8B2B-597F60AA914D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Dashboard!$R$29:$T$29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A-485B-8B2B-597F60AA914D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Dashboard!$R$30:$T$30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8A-485B-8B2B-597F60AA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21023487"/>
        <c:axId val="443346031"/>
      </c:barChart>
      <c:catAx>
        <c:axId val="521023487"/>
        <c:scaling>
          <c:orientation val="minMax"/>
        </c:scaling>
        <c:delete val="1"/>
        <c:axPos val="l"/>
        <c:majorTickMark val="none"/>
        <c:minorTickMark val="none"/>
        <c:tickLblPos val="nextTo"/>
        <c:crossAx val="443346031"/>
        <c:crosses val="autoZero"/>
        <c:auto val="1"/>
        <c:lblAlgn val="ctr"/>
        <c:lblOffset val="100"/>
        <c:noMultiLvlLbl val="0"/>
      </c:catAx>
      <c:valAx>
        <c:axId val="443346031"/>
        <c:scaling>
          <c:orientation val="minMax"/>
          <c:max val="1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2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8A-485B-8B2B-597F60AA91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Dashboard!$R$41:$T$41</c:f>
              <c:numCache>
                <c:formatCode>0.0%</c:formatCode>
                <c:ptCount val="3"/>
                <c:pt idx="0">
                  <c:v>0</c:v>
                </c:pt>
                <c:pt idx="1">
                  <c:v>0.79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A-485B-8B2B-597F60AA914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Dashboard!$R$42:$T$42</c:f>
              <c:numCache>
                <c:formatCode>0.0%</c:formatCode>
                <c:ptCount val="3"/>
                <c:pt idx="0">
                  <c:v>0.8</c:v>
                </c:pt>
                <c:pt idx="1">
                  <c:v>1.0000000000000009E-2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A-485B-8B2B-597F60AA914D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Dashboard!$R$43:$T$43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A-485B-8B2B-597F60AA914D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Dashboard!$R$44:$T$44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8A-485B-8B2B-597F60AA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21023487"/>
        <c:axId val="443346031"/>
      </c:barChart>
      <c:catAx>
        <c:axId val="521023487"/>
        <c:scaling>
          <c:orientation val="minMax"/>
        </c:scaling>
        <c:delete val="1"/>
        <c:axPos val="l"/>
        <c:majorTickMark val="none"/>
        <c:minorTickMark val="none"/>
        <c:tickLblPos val="nextTo"/>
        <c:crossAx val="443346031"/>
        <c:crosses val="autoZero"/>
        <c:auto val="1"/>
        <c:lblAlgn val="ctr"/>
        <c:lblOffset val="100"/>
        <c:noMultiLvlLbl val="0"/>
      </c:catAx>
      <c:valAx>
        <c:axId val="443346031"/>
        <c:scaling>
          <c:orientation val="minMax"/>
          <c:max val="1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2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186660059363303E-2"/>
          <c:y val="0.20611905810082387"/>
          <c:w val="0.86253183443144799"/>
          <c:h val="0.55944282934924394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8A-485B-8B2B-597F60AA91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Dashboard!$R$34:$T$34</c:f>
              <c:numCache>
                <c:formatCode>0.0%</c:formatCode>
                <c:ptCount val="3"/>
                <c:pt idx="0">
                  <c:v>0</c:v>
                </c:pt>
                <c:pt idx="1">
                  <c:v>0.87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A-485B-8B2B-597F60AA914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Dashboard!$R$35:$T$35</c:f>
              <c:numCache>
                <c:formatCode>0.0%</c:formatCode>
                <c:ptCount val="3"/>
                <c:pt idx="0">
                  <c:v>0.8</c:v>
                </c:pt>
                <c:pt idx="1">
                  <c:v>0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A-485B-8B2B-597F60AA914D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Dashboard!$R$36:$T$36</c:f>
              <c:numCache>
                <c:formatCode>0.0%</c:formatCode>
                <c:ptCount val="3"/>
                <c:pt idx="0">
                  <c:v>0.1</c:v>
                </c:pt>
                <c:pt idx="1">
                  <c:v>3.0000000000000027E-2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A-485B-8B2B-597F60AA914D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Dashboard!$R$37:$T$37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8A-485B-8B2B-597F60AA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21023487"/>
        <c:axId val="443346031"/>
      </c:barChart>
      <c:catAx>
        <c:axId val="521023487"/>
        <c:scaling>
          <c:orientation val="minMax"/>
        </c:scaling>
        <c:delete val="1"/>
        <c:axPos val="l"/>
        <c:majorTickMark val="none"/>
        <c:minorTickMark val="none"/>
        <c:tickLblPos val="nextTo"/>
        <c:crossAx val="443346031"/>
        <c:crosses val="autoZero"/>
        <c:auto val="1"/>
        <c:lblAlgn val="ctr"/>
        <c:lblOffset val="100"/>
        <c:noMultiLvlLbl val="0"/>
      </c:catAx>
      <c:valAx>
        <c:axId val="443346031"/>
        <c:scaling>
          <c:orientation val="minMax"/>
          <c:max val="1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2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06076F14-7C99-49E4-B95D-587483B2D1CA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units unit="thousands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jpeg"/><Relationship Id="rId1" Type="http://schemas.openxmlformats.org/officeDocument/2006/relationships/hyperlink" Target="https://www.corporatefinanceinstitute.com/" TargetMode="Externa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8.xml"/><Relationship Id="rId2" Type="http://schemas.openxmlformats.org/officeDocument/2006/relationships/image" Target="../media/image1.jpeg"/><Relationship Id="rId1" Type="http://schemas.openxmlformats.org/officeDocument/2006/relationships/hyperlink" Target="https://www.corporatefinanceinstitute.com/" TargetMode="Externa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480060</xdr:colOff>
      <xdr:row>0</xdr:row>
      <xdr:rowOff>0</xdr:rowOff>
    </xdr:from>
    <xdr:to>
      <xdr:col>13</xdr:col>
      <xdr:colOff>682708</xdr:colOff>
      <xdr:row>1</xdr:row>
      <xdr:rowOff>190079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DF42A-643F-4DEC-9FF5-4ABDEB4FD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835" y="0"/>
          <a:ext cx="878923" cy="390104"/>
        </a:xfrm>
        <a:prstGeom prst="rect">
          <a:avLst/>
        </a:prstGeom>
      </xdr:spPr>
    </xdr:pic>
    <xdr:clientData/>
  </xdr:twoCellAnchor>
  <xdr:twoCellAnchor>
    <xdr:from>
      <xdr:col>0</xdr:col>
      <xdr:colOff>404813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A65FBA-1E3F-424F-9C86-0386126BD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3</xdr:row>
      <xdr:rowOff>276226</xdr:rowOff>
    </xdr:from>
    <xdr:to>
      <xdr:col>13</xdr:col>
      <xdr:colOff>838201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80972-DA56-4F0B-8DD7-76D8CB8F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</xdr:row>
      <xdr:rowOff>90486</xdr:rowOff>
    </xdr:from>
    <xdr:to>
      <xdr:col>8</xdr:col>
      <xdr:colOff>295275</xdr:colOff>
      <xdr:row>39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2A1507-812C-454F-BD91-038FDA8DF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490537</xdr:colOff>
      <xdr:row>22</xdr:row>
      <xdr:rowOff>80962</xdr:rowOff>
    </xdr:from>
    <xdr:to>
      <xdr:col>15</xdr:col>
      <xdr:colOff>561975</xdr:colOff>
      <xdr:row>39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11A175-25C3-4D35-B76F-5C080D84E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480060</xdr:colOff>
      <xdr:row>0</xdr:row>
      <xdr:rowOff>0</xdr:rowOff>
    </xdr:from>
    <xdr:to>
      <xdr:col>13</xdr:col>
      <xdr:colOff>682708</xdr:colOff>
      <xdr:row>1</xdr:row>
      <xdr:rowOff>190079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1DB672-19A3-417C-B525-76F78296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3435" y="0"/>
          <a:ext cx="813160" cy="390104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4</xdr:row>
      <xdr:rowOff>76199</xdr:rowOff>
    </xdr:from>
    <xdr:to>
      <xdr:col>13</xdr:col>
      <xdr:colOff>876300</xdr:colOff>
      <xdr:row>20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D8E7E8E-5A92-4C48-9AB2-CBFF52A6B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5" y="1038224"/>
              <a:ext cx="8610600" cy="30861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9526</xdr:colOff>
      <xdr:row>22</xdr:row>
      <xdr:rowOff>61911</xdr:rowOff>
    </xdr:from>
    <xdr:to>
      <xdr:col>6</xdr:col>
      <xdr:colOff>619126</xdr:colOff>
      <xdr:row>36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A1D532-FCE5-4AB2-BCCA-FA260AE57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</xdr:colOff>
      <xdr:row>22</xdr:row>
      <xdr:rowOff>61912</xdr:rowOff>
    </xdr:from>
    <xdr:to>
      <xdr:col>14</xdr:col>
      <xdr:colOff>66675</xdr:colOff>
      <xdr:row>27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28B04D-A92D-4D0E-81CE-3806A39BB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14287</xdr:colOff>
      <xdr:row>34</xdr:row>
      <xdr:rowOff>14287</xdr:rowOff>
    </xdr:from>
    <xdr:to>
      <xdr:col>14</xdr:col>
      <xdr:colOff>76200</xdr:colOff>
      <xdr:row>39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43CE80-6D82-4F77-A055-1BF10A56D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</xdr:colOff>
      <xdr:row>28</xdr:row>
      <xdr:rowOff>33337</xdr:rowOff>
    </xdr:from>
    <xdr:to>
      <xdr:col>14</xdr:col>
      <xdr:colOff>66675</xdr:colOff>
      <xdr:row>33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80F3EF-DED1-4C13-A421-B06F4D75B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76200</xdr:colOff>
      <xdr:row>23</xdr:row>
      <xdr:rowOff>180975</xdr:rowOff>
    </xdr:from>
    <xdr:to>
      <xdr:col>8</xdr:col>
      <xdr:colOff>95250</xdr:colOff>
      <xdr:row>25</xdr:row>
      <xdr:rowOff>142875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11D08F0-1DC6-4770-9A4E-855B39CABAA1}"/>
            </a:ext>
          </a:extLst>
        </xdr:cNvPr>
        <xdr:cNvSpPr txBox="1"/>
      </xdr:nvSpPr>
      <xdr:spPr>
        <a:xfrm>
          <a:off x="4257675" y="4895850"/>
          <a:ext cx="8572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</a:rPr>
            <a:t>Business 1</a:t>
          </a:r>
        </a:p>
      </xdr:txBody>
    </xdr:sp>
    <xdr:clientData/>
  </xdr:twoCellAnchor>
  <xdr:twoCellAnchor>
    <xdr:from>
      <xdr:col>7</xdr:col>
      <xdr:colOff>76200</xdr:colOff>
      <xdr:row>35</xdr:row>
      <xdr:rowOff>123825</xdr:rowOff>
    </xdr:from>
    <xdr:to>
      <xdr:col>8</xdr:col>
      <xdr:colOff>95250</xdr:colOff>
      <xdr:row>37</xdr:row>
      <xdr:rowOff>85725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47D60F8-3CCB-426E-89DE-F74DCE69064F}"/>
            </a:ext>
          </a:extLst>
        </xdr:cNvPr>
        <xdr:cNvSpPr txBox="1"/>
      </xdr:nvSpPr>
      <xdr:spPr>
        <a:xfrm>
          <a:off x="4257675" y="7143750"/>
          <a:ext cx="8572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</a:rPr>
            <a:t>Business 3</a:t>
          </a:r>
        </a:p>
      </xdr:txBody>
    </xdr:sp>
    <xdr:clientData/>
  </xdr:twoCellAnchor>
  <xdr:twoCellAnchor>
    <xdr:from>
      <xdr:col>7</xdr:col>
      <xdr:colOff>76200</xdr:colOff>
      <xdr:row>29</xdr:row>
      <xdr:rowOff>161925</xdr:rowOff>
    </xdr:from>
    <xdr:to>
      <xdr:col>8</xdr:col>
      <xdr:colOff>95250</xdr:colOff>
      <xdr:row>31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F4D1727-B573-47A5-ADC5-214317D75C09}"/>
            </a:ext>
          </a:extLst>
        </xdr:cNvPr>
        <xdr:cNvSpPr txBox="1"/>
      </xdr:nvSpPr>
      <xdr:spPr>
        <a:xfrm>
          <a:off x="4257675" y="6019800"/>
          <a:ext cx="8572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</a:rPr>
            <a:t>Business 2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CE895-BA20-45FA-8F6C-5DB5C23DD190}" name="Table1" displayName="Table1" ref="Q5:S21" totalsRowShown="0" headerRowDxfId="3">
  <autoFilter ref="Q5:S21" xr:uid="{179CE895-BA20-45FA-8F6C-5DB5C23DD190}"/>
  <sortState ref="Q6:R21">
    <sortCondition ref="Q5:Q21"/>
  </sortState>
  <tableColumns count="3">
    <tableColumn id="1" xr3:uid="{568DD1CD-9148-4B28-8719-DB19102732D0}" name="Year" dataDxfId="2"/>
    <tableColumn id="2" xr3:uid="{7DFD96C0-1D5D-49FC-89F5-5607658FC541}" name="Amount" dataDxfId="1"/>
    <tableColumn id="3" xr3:uid="{8D854C71-3FED-41E4-8DAB-9A28FCD886E6}" name="Cos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33DE-38B9-4DD8-A17F-BB18A2085EF9}">
  <sheetPr>
    <pageSetUpPr fitToPage="1"/>
  </sheetPr>
  <dimension ref="B1:V22"/>
  <sheetViews>
    <sheetView topLeftCell="F27" zoomScaleNormal="100" zoomScaleSheetLayoutView="80" zoomScalePageLayoutView="80" workbookViewId="0">
      <selection activeCell="F48" sqref="F48"/>
    </sheetView>
  </sheetViews>
  <sheetFormatPr defaultColWidth="8.85546875" defaultRowHeight="14.25"/>
  <cols>
    <col min="1" max="1" width="6.140625" style="2" customWidth="1"/>
    <col min="2" max="7" width="9.42578125" style="2" customWidth="1"/>
    <col min="8" max="8" width="12.5703125" style="2" customWidth="1"/>
    <col min="9" max="13" width="9.42578125" style="2" customWidth="1"/>
    <col min="14" max="14" width="13.42578125" style="2" customWidth="1"/>
    <col min="15" max="15" width="7.42578125" style="2" customWidth="1"/>
    <col min="16" max="16" width="9.42578125" style="2" customWidth="1"/>
    <col min="17" max="17" width="10.140625" style="2" customWidth="1"/>
    <col min="18" max="19" width="13.85546875" style="2" customWidth="1"/>
    <col min="20" max="20" width="11.140625" style="2" bestFit="1" customWidth="1"/>
    <col min="21" max="21" width="11.5703125" style="2" bestFit="1" customWidth="1"/>
    <col min="22" max="22" width="13.5703125" style="2" customWidth="1"/>
    <col min="23" max="24" width="11.140625" style="2" bestFit="1" customWidth="1"/>
    <col min="25" max="25" width="13.5703125" style="2" customWidth="1"/>
    <col min="26" max="27" width="17.140625" style="2" bestFit="1" customWidth="1"/>
    <col min="28" max="29" width="13.5703125" style="2" customWidth="1"/>
    <col min="30" max="30" width="9" style="2" customWidth="1"/>
    <col min="31" max="16384" width="8.85546875" style="2"/>
  </cols>
  <sheetData>
    <row r="1" spans="2:22" ht="15.75" customHeight="1">
      <c r="B1" s="25" t="s">
        <v>23</v>
      </c>
      <c r="D1" s="1"/>
    </row>
    <row r="2" spans="2:22" ht="21" thickBot="1">
      <c r="B2" s="26" t="s">
        <v>29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22" ht="16.350000000000001" customHeight="1"/>
    <row r="4" spans="2:22" ht="23.25" customHeight="1">
      <c r="B4" s="27" t="s">
        <v>33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Q4" s="29" t="s">
        <v>0</v>
      </c>
      <c r="R4" s="29"/>
      <c r="S4" s="29"/>
    </row>
    <row r="5" spans="2:22">
      <c r="Q5" s="2" t="s">
        <v>30</v>
      </c>
      <c r="R5" s="2" t="s">
        <v>31</v>
      </c>
      <c r="S5" s="2" t="s">
        <v>32</v>
      </c>
    </row>
    <row r="6" spans="2:22">
      <c r="Q6" s="2">
        <v>2007</v>
      </c>
      <c r="R6" s="30">
        <v>7056.9906842010569</v>
      </c>
      <c r="S6" s="30">
        <v>3462.2455638284359</v>
      </c>
      <c r="U6" s="31"/>
      <c r="V6" s="31"/>
    </row>
    <row r="7" spans="2:22">
      <c r="Q7" s="2">
        <v>2008</v>
      </c>
      <c r="R7" s="30">
        <v>120.98905748920252</v>
      </c>
      <c r="S7" s="30">
        <v>2663.9889447106561</v>
      </c>
      <c r="U7" s="31"/>
      <c r="V7" s="31"/>
    </row>
    <row r="8" spans="2:22">
      <c r="Q8" s="2">
        <v>2009</v>
      </c>
      <c r="R8" s="30">
        <v>4011.4721457823089</v>
      </c>
      <c r="S8" s="30">
        <v>2187.1461085689339</v>
      </c>
      <c r="U8" s="31"/>
      <c r="V8" s="31"/>
    </row>
    <row r="9" spans="2:22">
      <c r="Q9" s="2">
        <v>2010</v>
      </c>
      <c r="R9" s="30">
        <v>3639.9617979219302</v>
      </c>
      <c r="S9" s="30">
        <v>2111.2485276838643</v>
      </c>
      <c r="U9" s="31"/>
      <c r="V9" s="31"/>
    </row>
    <row r="10" spans="2:22">
      <c r="Q10" s="2">
        <v>2011</v>
      </c>
      <c r="R10" s="30">
        <v>1609.6554907075333</v>
      </c>
      <c r="S10" s="30">
        <v>2103.6705304233583</v>
      </c>
      <c r="U10" s="31"/>
      <c r="V10" s="31"/>
    </row>
    <row r="11" spans="2:22">
      <c r="Q11" s="2">
        <v>2012</v>
      </c>
      <c r="R11" s="30">
        <v>6890.2490266409031</v>
      </c>
      <c r="S11" s="30">
        <v>109.65429063894861</v>
      </c>
      <c r="U11" s="31"/>
      <c r="V11" s="31"/>
    </row>
    <row r="12" spans="2:22">
      <c r="Q12" s="2">
        <v>2013</v>
      </c>
      <c r="R12" s="30">
        <v>1731.0838274333385</v>
      </c>
      <c r="S12" s="30">
        <v>4119.5646725786619</v>
      </c>
      <c r="U12" s="31"/>
      <c r="V12" s="31"/>
    </row>
    <row r="13" spans="2:22">
      <c r="Q13" s="2">
        <v>2014</v>
      </c>
      <c r="R13" s="30">
        <v>7628.7320778944113</v>
      </c>
      <c r="S13" s="30">
        <v>501.08752273821722</v>
      </c>
      <c r="U13" s="31"/>
      <c r="V13" s="31"/>
    </row>
    <row r="14" spans="2:22">
      <c r="Q14" s="2">
        <v>2015</v>
      </c>
      <c r="R14" s="30">
        <v>6424.7060818923464</v>
      </c>
      <c r="S14" s="30">
        <v>1959.6650573527274</v>
      </c>
      <c r="U14" s="31"/>
      <c r="V14" s="31"/>
    </row>
    <row r="15" spans="2:22">
      <c r="Q15" s="2">
        <v>2016</v>
      </c>
      <c r="R15" s="30">
        <v>4079.8853111806179</v>
      </c>
      <c r="S15" s="30">
        <v>1870.5327008670947</v>
      </c>
      <c r="U15" s="31"/>
      <c r="V15" s="31"/>
    </row>
    <row r="16" spans="2:22">
      <c r="Q16" s="2">
        <v>2017</v>
      </c>
      <c r="R16" s="30">
        <v>1945.2202067020585</v>
      </c>
      <c r="S16" s="30">
        <v>400.63767424751319</v>
      </c>
      <c r="U16" s="31"/>
      <c r="V16" s="31"/>
    </row>
    <row r="17" spans="2:22">
      <c r="Q17" s="2">
        <v>2018</v>
      </c>
      <c r="R17" s="30">
        <v>9174.475073449461</v>
      </c>
      <c r="S17" s="30">
        <v>4891.2122715656551</v>
      </c>
      <c r="U17" s="31"/>
      <c r="V17" s="31"/>
    </row>
    <row r="18" spans="2:22">
      <c r="Q18" s="2">
        <v>2019</v>
      </c>
      <c r="R18" s="30">
        <v>1458.0343214853619</v>
      </c>
      <c r="S18" s="30">
        <v>2164.1963334658994</v>
      </c>
      <c r="U18" s="31"/>
      <c r="V18" s="31"/>
    </row>
    <row r="19" spans="2:22">
      <c r="Q19" s="2">
        <v>2020</v>
      </c>
      <c r="R19" s="30">
        <v>2501.2353210437609</v>
      </c>
      <c r="S19" s="30">
        <v>2752.726998705697</v>
      </c>
      <c r="U19" s="31"/>
      <c r="V19" s="31"/>
    </row>
    <row r="20" spans="2:22">
      <c r="Q20" s="2">
        <v>2021</v>
      </c>
      <c r="R20" s="30">
        <v>5660.0172935841729</v>
      </c>
      <c r="S20" s="30">
        <v>3081.3606950943467</v>
      </c>
      <c r="U20" s="31"/>
      <c r="V20" s="31"/>
    </row>
    <row r="21" spans="2:22">
      <c r="Q21" s="2">
        <v>2022</v>
      </c>
      <c r="R21" s="30">
        <v>3791.0259066301501</v>
      </c>
      <c r="S21" s="30">
        <v>4245.2156522255864</v>
      </c>
    </row>
    <row r="22" spans="2:22" ht="1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</sheetData>
  <pageMargins left="0.5" right="0.5" top="0.5" bottom="0.5" header="0.3" footer="0.3"/>
  <pageSetup scale="8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C45"/>
  <sheetViews>
    <sheetView tabSelected="1" topLeftCell="A18" zoomScaleNormal="100" zoomScaleSheetLayoutView="80" zoomScalePageLayoutView="80" workbookViewId="0">
      <selection activeCell="H27" sqref="H27"/>
    </sheetView>
  </sheetViews>
  <sheetFormatPr defaultColWidth="8.85546875" defaultRowHeight="14.25"/>
  <cols>
    <col min="1" max="1" width="6.140625" style="2" customWidth="1"/>
    <col min="2" max="7" width="9.42578125" style="2" customWidth="1"/>
    <col min="8" max="8" width="12.5703125" style="2" customWidth="1"/>
    <col min="9" max="13" width="9.42578125" style="2" customWidth="1"/>
    <col min="14" max="14" width="13.42578125" style="2" customWidth="1"/>
    <col min="15" max="15" width="7.42578125" style="2" customWidth="1"/>
    <col min="16" max="16" width="9.42578125" style="2" customWidth="1"/>
    <col min="17" max="17" width="10.140625" style="2" customWidth="1"/>
    <col min="18" max="19" width="13.85546875" style="2" customWidth="1"/>
    <col min="20" max="20" width="11.5703125" style="2" bestFit="1" customWidth="1"/>
    <col min="21" max="21" width="10.42578125" style="2" bestFit="1" customWidth="1"/>
    <col min="22" max="22" width="11" style="2" bestFit="1" customWidth="1"/>
    <col min="23" max="24" width="11.5703125" style="2" bestFit="1" customWidth="1"/>
    <col min="25" max="25" width="13.5703125" style="2" customWidth="1"/>
    <col min="26" max="27" width="17.140625" style="2" bestFit="1" customWidth="1"/>
    <col min="28" max="29" width="13.5703125" style="2" customWidth="1"/>
    <col min="30" max="30" width="9" style="2" customWidth="1"/>
    <col min="31" max="16384" width="8.85546875" style="2"/>
  </cols>
  <sheetData>
    <row r="1" spans="2:25" ht="15.75" customHeight="1">
      <c r="B1" s="25" t="s">
        <v>23</v>
      </c>
      <c r="D1" s="1"/>
    </row>
    <row r="2" spans="2:25" ht="21" thickBot="1">
      <c r="B2" s="26" t="s">
        <v>29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25" ht="16.350000000000001" customHeight="1">
      <c r="Q3" s="5" t="s">
        <v>0</v>
      </c>
      <c r="R3" s="5"/>
      <c r="S3" s="5"/>
      <c r="T3" s="5"/>
      <c r="U3" s="5"/>
      <c r="V3" s="5"/>
      <c r="W3" s="5"/>
      <c r="X3" s="5"/>
    </row>
    <row r="4" spans="2:25" ht="23.25" customHeight="1">
      <c r="B4" s="27" t="s">
        <v>27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T4" s="6"/>
      <c r="U4" s="6"/>
      <c r="V4" s="6"/>
      <c r="W4" s="6"/>
      <c r="X4" s="6"/>
    </row>
    <row r="5" spans="2:25" ht="15.6" customHeight="1">
      <c r="L5" s="6"/>
      <c r="M5" s="6"/>
      <c r="N5" s="6"/>
      <c r="T5" s="7">
        <v>2018</v>
      </c>
      <c r="U5" s="7">
        <v>2019</v>
      </c>
      <c r="V5" s="7">
        <v>2020</v>
      </c>
      <c r="W5" s="7">
        <v>2021</v>
      </c>
      <c r="X5" s="7">
        <v>2022</v>
      </c>
    </row>
    <row r="6" spans="2:25" ht="15.6" customHeight="1">
      <c r="L6" s="6"/>
      <c r="M6" s="6"/>
      <c r="N6" s="6"/>
      <c r="T6" s="12"/>
      <c r="U6" s="12"/>
      <c r="V6" s="12"/>
      <c r="W6" s="12"/>
      <c r="X6" s="12"/>
    </row>
    <row r="7" spans="2:25" ht="15.6" customHeight="1">
      <c r="L7" s="6"/>
      <c r="M7" s="6"/>
      <c r="N7" s="6"/>
      <c r="Q7" s="2" t="s">
        <v>10</v>
      </c>
      <c r="T7" s="9">
        <v>28413.537599999996</v>
      </c>
      <c r="U7" s="9">
        <v>74216.200493633907</v>
      </c>
      <c r="V7" s="9">
        <v>102016.03165539398</v>
      </c>
      <c r="W7" s="9">
        <v>116562.23707078592</v>
      </c>
      <c r="X7" s="9">
        <v>119940.55427574085</v>
      </c>
      <c r="Y7" s="9"/>
    </row>
    <row r="8" spans="2:25" ht="15.6" customHeight="1">
      <c r="L8" s="6"/>
      <c r="N8" s="6"/>
      <c r="Q8" s="2" t="s">
        <v>11</v>
      </c>
      <c r="T8" s="9">
        <v>-65000</v>
      </c>
      <c r="U8" s="9">
        <v>-46700</v>
      </c>
      <c r="V8" s="9">
        <v>-49100</v>
      </c>
      <c r="W8" s="9">
        <v>-101000</v>
      </c>
      <c r="X8" s="9">
        <v>-121000</v>
      </c>
    </row>
    <row r="9" spans="2:25" ht="15.6" customHeight="1">
      <c r="L9" s="6"/>
      <c r="M9" s="6"/>
      <c r="N9" s="6"/>
      <c r="Q9" s="2" t="s">
        <v>12</v>
      </c>
      <c r="T9" s="10">
        <v>100000</v>
      </c>
      <c r="U9" s="10">
        <v>0</v>
      </c>
      <c r="V9" s="10">
        <v>-60000</v>
      </c>
      <c r="W9" s="10">
        <v>47800</v>
      </c>
      <c r="X9" s="10">
        <v>0</v>
      </c>
    </row>
    <row r="10" spans="2:25" ht="15.6" customHeight="1">
      <c r="Q10" s="2" t="s">
        <v>24</v>
      </c>
      <c r="T10" s="3">
        <f>SUM(T7:T9)</f>
        <v>63413.537599999996</v>
      </c>
      <c r="U10" s="3">
        <f t="shared" ref="U10:X10" si="0">SUM(U7:U9)</f>
        <v>27516.200493633907</v>
      </c>
      <c r="V10" s="3">
        <f t="shared" si="0"/>
        <v>-7083.9683446060226</v>
      </c>
      <c r="W10" s="3">
        <f t="shared" si="0"/>
        <v>63362.237070785923</v>
      </c>
      <c r="X10" s="3">
        <f t="shared" si="0"/>
        <v>-1059.4457242591452</v>
      </c>
    </row>
    <row r="11" spans="2:25" ht="15.6" customHeight="1">
      <c r="Q11" s="2" t="s">
        <v>19</v>
      </c>
      <c r="S11" s="28">
        <v>0</v>
      </c>
      <c r="T11" s="24">
        <f>+S11+T10</f>
        <v>63413.537599999996</v>
      </c>
      <c r="U11" s="24">
        <f t="shared" ref="U11:X11" si="1">+T11+U10</f>
        <v>90929.738093633903</v>
      </c>
      <c r="V11" s="24">
        <f t="shared" si="1"/>
        <v>83845.769749027881</v>
      </c>
      <c r="W11" s="24">
        <f t="shared" si="1"/>
        <v>147208.0068198138</v>
      </c>
      <c r="X11" s="24">
        <f t="shared" si="1"/>
        <v>146148.56109555467</v>
      </c>
    </row>
    <row r="12" spans="2:25" ht="16.350000000000001" customHeight="1">
      <c r="Q12" s="8"/>
    </row>
    <row r="13" spans="2:25" ht="16.350000000000001" customHeight="1">
      <c r="B13" s="11"/>
      <c r="Q13" s="13" t="s">
        <v>26</v>
      </c>
      <c r="T13" s="14"/>
      <c r="U13" s="14"/>
      <c r="V13" s="14"/>
      <c r="W13" s="14"/>
      <c r="X13" s="14"/>
    </row>
    <row r="14" spans="2:25" ht="16.350000000000001" customHeight="1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2" t="s">
        <v>2</v>
      </c>
      <c r="T14" s="15">
        <v>452316</v>
      </c>
      <c r="U14"/>
      <c r="V14" s="16"/>
      <c r="W14" s="14"/>
    </row>
    <row r="15" spans="2:25" ht="15.6" customHeight="1">
      <c r="Q15" s="17" t="s">
        <v>8</v>
      </c>
      <c r="T15" s="15">
        <v>-170130</v>
      </c>
    </row>
    <row r="16" spans="2:25" ht="15.6" customHeight="1">
      <c r="Q16" s="17" t="s">
        <v>3</v>
      </c>
      <c r="T16" s="15">
        <v>282186</v>
      </c>
    </row>
    <row r="17" spans="2:29" ht="15.6" customHeight="1">
      <c r="Q17" s="2" t="s">
        <v>6</v>
      </c>
      <c r="T17" s="15">
        <v>-85735</v>
      </c>
      <c r="U17" s="14"/>
      <c r="V17" s="14"/>
      <c r="W17" s="14"/>
    </row>
    <row r="18" spans="2:29" ht="15.6" customHeight="1">
      <c r="Q18" s="2" t="s">
        <v>7</v>
      </c>
      <c r="T18" s="15">
        <v>-39236</v>
      </c>
      <c r="U18" s="14"/>
      <c r="V18" s="14"/>
      <c r="W18" s="14"/>
      <c r="Y18" s="14"/>
      <c r="Z18" s="14"/>
      <c r="AA18" s="14"/>
      <c r="AB18" s="14"/>
      <c r="AC18" s="14"/>
    </row>
    <row r="19" spans="2:29" ht="15.6" customHeight="1">
      <c r="Q19" s="2" t="s">
        <v>9</v>
      </c>
      <c r="T19" s="15">
        <v>-48241.35</v>
      </c>
      <c r="U19" s="14"/>
      <c r="V19" s="14"/>
      <c r="W19" s="14"/>
      <c r="Y19" s="14"/>
      <c r="Z19" s="14"/>
      <c r="AA19" s="14"/>
      <c r="AB19" s="14"/>
      <c r="AC19" s="14"/>
    </row>
    <row r="20" spans="2:29" ht="15.6" customHeight="1">
      <c r="Q20" s="2" t="s">
        <v>1</v>
      </c>
      <c r="T20" s="15">
        <v>-4500</v>
      </c>
      <c r="U20" s="14"/>
      <c r="V20" s="14"/>
      <c r="W20" s="14"/>
    </row>
    <row r="21" spans="2:29" ht="15.6" customHeight="1">
      <c r="B21" s="11"/>
      <c r="Q21" s="2" t="s">
        <v>4</v>
      </c>
      <c r="T21" s="15">
        <v>-30292.995724259199</v>
      </c>
    </row>
    <row r="22" spans="2:29" ht="23.25" customHeight="1">
      <c r="B22" s="27" t="s">
        <v>25</v>
      </c>
      <c r="C22" s="27"/>
      <c r="D22" s="27"/>
      <c r="E22" s="27"/>
      <c r="F22" s="27"/>
      <c r="G22" s="27"/>
      <c r="I22" s="27" t="s">
        <v>28</v>
      </c>
      <c r="J22" s="27"/>
      <c r="K22" s="27"/>
      <c r="L22" s="27"/>
      <c r="M22" s="27"/>
      <c r="N22" s="27"/>
      <c r="O22" s="6"/>
      <c r="Q22" s="2" t="s">
        <v>5</v>
      </c>
      <c r="T22" s="15">
        <v>74180.654275740846</v>
      </c>
      <c r="Y22" s="14"/>
      <c r="Z22" s="14"/>
      <c r="AA22" s="14"/>
      <c r="AB22" s="14"/>
      <c r="AC22" s="14"/>
    </row>
    <row r="23" spans="2:29" ht="15.6" customHeight="1">
      <c r="Z23" s="14"/>
      <c r="AA23" s="14"/>
      <c r="AB23" s="14"/>
      <c r="AC23" s="14"/>
    </row>
    <row r="24" spans="2:29" ht="15.6" customHeight="1">
      <c r="Z24" s="14"/>
      <c r="AA24" s="14"/>
      <c r="AB24" s="14"/>
      <c r="AC24" s="14"/>
    </row>
    <row r="25" spans="2:29" ht="15.6" customHeight="1">
      <c r="Q25" s="8" t="s">
        <v>28</v>
      </c>
    </row>
    <row r="26" spans="2:29" ht="15.6" customHeight="1">
      <c r="Q26" s="23" t="s">
        <v>20</v>
      </c>
      <c r="R26" s="22" t="s">
        <v>14</v>
      </c>
      <c r="S26" s="22" t="s">
        <v>13</v>
      </c>
      <c r="T26" s="22" t="s">
        <v>14</v>
      </c>
    </row>
    <row r="27" spans="2:29" ht="15.6" customHeight="1">
      <c r="R27" s="18">
        <v>0</v>
      </c>
      <c r="S27" s="19">
        <v>0.74</v>
      </c>
      <c r="T27" s="18">
        <f>R27</f>
        <v>0</v>
      </c>
    </row>
    <row r="28" spans="2:29" ht="15.6" customHeight="1">
      <c r="Q28" s="2" t="s">
        <v>15</v>
      </c>
      <c r="R28" s="19">
        <v>0.8</v>
      </c>
      <c r="S28" s="18">
        <f>MAX(R28-S27,0)</f>
        <v>6.0000000000000053E-2</v>
      </c>
      <c r="T28" s="18">
        <f t="shared" ref="T28:T30" si="2">R28</f>
        <v>0.8</v>
      </c>
    </row>
    <row r="29" spans="2:29" ht="15.6" customHeight="1">
      <c r="Q29" s="2" t="s">
        <v>16</v>
      </c>
      <c r="R29" s="19">
        <v>0.1</v>
      </c>
      <c r="S29" s="18">
        <f>MAX(SUM(R28:R29)-SUM(S27:S28),0)</f>
        <v>9.9999999999999978E-2</v>
      </c>
      <c r="T29" s="18">
        <f t="shared" si="2"/>
        <v>0.1</v>
      </c>
    </row>
    <row r="30" spans="2:29" ht="16.350000000000001" customHeight="1">
      <c r="Q30" s="2" t="s">
        <v>17</v>
      </c>
      <c r="R30" s="20">
        <v>0.1</v>
      </c>
      <c r="S30" s="21">
        <f>MAX(SUM(R28:R30)-SUM(S27:S29),0)</f>
        <v>9.9999999999999978E-2</v>
      </c>
      <c r="T30" s="21">
        <f t="shared" si="2"/>
        <v>0.1</v>
      </c>
    </row>
    <row r="31" spans="2:29" ht="16.350000000000001" customHeight="1">
      <c r="Q31" s="2" t="s">
        <v>18</v>
      </c>
      <c r="R31" s="18">
        <f>SUM(R27:R30)</f>
        <v>1</v>
      </c>
      <c r="S31" s="18">
        <f>SUM(S27:S30)</f>
        <v>1</v>
      </c>
      <c r="T31" s="18">
        <f>SUM(T27:T30)</f>
        <v>1</v>
      </c>
    </row>
    <row r="32" spans="2:29" ht="15.6" customHeight="1"/>
    <row r="33" spans="2:29" ht="15.6" customHeight="1">
      <c r="Q33" s="23" t="s">
        <v>21</v>
      </c>
      <c r="R33" s="22" t="s">
        <v>14</v>
      </c>
      <c r="S33" s="22" t="s">
        <v>13</v>
      </c>
      <c r="T33" s="22" t="s">
        <v>14</v>
      </c>
    </row>
    <row r="34" spans="2:29" ht="15.6" customHeight="1">
      <c r="R34" s="18">
        <v>0</v>
      </c>
      <c r="S34" s="19">
        <v>0.87</v>
      </c>
      <c r="T34" s="18">
        <f>R34</f>
        <v>0</v>
      </c>
      <c r="Y34" s="14"/>
    </row>
    <row r="35" spans="2:29" ht="15.6" customHeight="1">
      <c r="Q35" s="2" t="s">
        <v>15</v>
      </c>
      <c r="R35" s="19">
        <v>0.8</v>
      </c>
      <c r="S35" s="18">
        <f>MAX(R35-S34,0)</f>
        <v>0</v>
      </c>
      <c r="T35" s="18">
        <f t="shared" ref="T35:T37" si="3">R35</f>
        <v>0.8</v>
      </c>
    </row>
    <row r="36" spans="2:29" ht="15.6" customHeight="1">
      <c r="Q36" s="2" t="s">
        <v>16</v>
      </c>
      <c r="R36" s="19">
        <v>0.1</v>
      </c>
      <c r="S36" s="18">
        <f>MAX(SUM(R35:R36)-SUM(S34:S35),0)</f>
        <v>3.0000000000000027E-2</v>
      </c>
      <c r="T36" s="18">
        <f t="shared" si="3"/>
        <v>0.1</v>
      </c>
    </row>
    <row r="37" spans="2:29" ht="15.6" customHeight="1">
      <c r="Q37" s="2" t="s">
        <v>17</v>
      </c>
      <c r="R37" s="20">
        <v>0.1</v>
      </c>
      <c r="S37" s="21">
        <f>MAX(SUM(R35:R37)-SUM(S34:S36),0)</f>
        <v>9.9999999999999978E-2</v>
      </c>
      <c r="T37" s="21">
        <f t="shared" si="3"/>
        <v>0.1</v>
      </c>
    </row>
    <row r="38" spans="2:29" ht="15.6" customHeight="1">
      <c r="Q38" s="2" t="s">
        <v>18</v>
      </c>
      <c r="R38" s="18">
        <f>SUM(R34:R37)</f>
        <v>1</v>
      </c>
      <c r="S38" s="18">
        <f>SUM(S34:S37)</f>
        <v>1</v>
      </c>
      <c r="T38" s="18">
        <f>SUM(T34:T37)</f>
        <v>1</v>
      </c>
    </row>
    <row r="40" spans="2:29" ht="23.25" customHeight="1">
      <c r="B40"/>
      <c r="C40"/>
      <c r="D40"/>
      <c r="E40"/>
      <c r="F40"/>
      <c r="G40"/>
      <c r="H40"/>
      <c r="I40"/>
      <c r="O40" s="6"/>
      <c r="Q40" s="23" t="s">
        <v>22</v>
      </c>
      <c r="R40" s="22" t="s">
        <v>14</v>
      </c>
      <c r="S40" s="22" t="s">
        <v>13</v>
      </c>
      <c r="T40" s="22" t="s">
        <v>14</v>
      </c>
      <c r="Z40" s="14"/>
      <c r="AA40" s="14"/>
      <c r="AB40" s="14"/>
      <c r="AC40" s="14"/>
    </row>
    <row r="41" spans="2:29">
      <c r="R41" s="18">
        <v>0</v>
      </c>
      <c r="S41" s="19">
        <v>0.79</v>
      </c>
      <c r="T41" s="18">
        <f>R41</f>
        <v>0</v>
      </c>
    </row>
    <row r="42" spans="2:29">
      <c r="Q42" s="2" t="s">
        <v>15</v>
      </c>
      <c r="R42" s="19">
        <v>0.8</v>
      </c>
      <c r="S42" s="18">
        <f>MAX(R42-S41,0)</f>
        <v>1.0000000000000009E-2</v>
      </c>
      <c r="T42" s="18">
        <f t="shared" ref="T42:T44" si="4">R42</f>
        <v>0.8</v>
      </c>
    </row>
    <row r="43" spans="2:29">
      <c r="Q43" s="2" t="s">
        <v>16</v>
      </c>
      <c r="R43" s="19">
        <v>0.1</v>
      </c>
      <c r="S43" s="18">
        <f>MAX(SUM(R42:R43)-SUM(S41:S42),0)</f>
        <v>9.9999999999999978E-2</v>
      </c>
      <c r="T43" s="18">
        <f t="shared" si="4"/>
        <v>0.1</v>
      </c>
    </row>
    <row r="44" spans="2:29">
      <c r="Q44" s="2" t="s">
        <v>17</v>
      </c>
      <c r="R44" s="20">
        <v>0.1</v>
      </c>
      <c r="S44" s="21">
        <f>MAX(SUM(R42:R44)-SUM(S41:S43),0)</f>
        <v>9.9999999999999978E-2</v>
      </c>
      <c r="T44" s="21">
        <f t="shared" si="4"/>
        <v>0.1</v>
      </c>
    </row>
    <row r="45" spans="2:29">
      <c r="Q45" s="2" t="s">
        <v>18</v>
      </c>
      <c r="R45" s="18">
        <f>SUM(R41:R44)</f>
        <v>1</v>
      </c>
      <c r="S45" s="18">
        <f>SUM(S41:S44)</f>
        <v>1</v>
      </c>
      <c r="T45" s="18">
        <f>SUM(T41:T44)</f>
        <v>1</v>
      </c>
    </row>
  </sheetData>
  <pageMargins left="0.5" right="0.5" top="0.5" bottom="0.5" header="0.3" footer="0.3"/>
  <pageSetup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Visuals</vt:lpstr>
      <vt:lpstr>Dashboard</vt:lpstr>
      <vt:lpstr>Dashboard!Print_Area</vt:lpstr>
      <vt:lpstr>Visuals!Print_Area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Windows</cp:lastModifiedBy>
  <cp:lastPrinted>2018-07-04T23:06:26Z</cp:lastPrinted>
  <dcterms:created xsi:type="dcterms:W3CDTF">2016-03-28T18:22:40Z</dcterms:created>
  <dcterms:modified xsi:type="dcterms:W3CDTF">2024-03-15T01:13:24Z</dcterms:modified>
</cp:coreProperties>
</file>