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40-herd data/"/>
    </mc:Choice>
  </mc:AlternateContent>
  <xr:revisionPtr revIDLastSave="5" documentId="13_ncr:1_{6B11E7DA-6061-45BD-92AA-C311EB19A30D}" xr6:coauthVersionLast="47" xr6:coauthVersionMax="47" xr10:uidLastSave="{E150B949-BD40-48A0-A571-4124D074CE52}"/>
  <bookViews>
    <workbookView xWindow="9520" yWindow="360" windowWidth="10110" windowHeight="10140" xr2:uid="{00000000-000D-0000-FFFF-FFFF00000000}"/>
  </bookViews>
  <sheets>
    <sheet name="Raw Data" sheetId="1" r:id="rId1"/>
    <sheet name="Table 1" sheetId="4" r:id="rId2"/>
    <sheet name="Back Page" sheetId="3" r:id="rId3"/>
    <sheet name="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" l="1"/>
  <c r="AQ12" i="1" l="1"/>
  <c r="AR12" i="1"/>
  <c r="AN5" i="1"/>
  <c r="AR17" i="1"/>
  <c r="AF19" i="1"/>
  <c r="AF18" i="1"/>
  <c r="AF14" i="1"/>
  <c r="AF6" i="1"/>
  <c r="AF3" i="1"/>
  <c r="AT17" i="1"/>
  <c r="AT12" i="1"/>
  <c r="AT10" i="1"/>
  <c r="AT7" i="1"/>
  <c r="AT5" i="1"/>
  <c r="AN7" i="1"/>
  <c r="AN10" i="1"/>
  <c r="AN12" i="1"/>
  <c r="AM17" i="1"/>
  <c r="AQ17" i="1" s="1"/>
  <c r="AN17" i="1" l="1"/>
  <c r="AQ10" i="1"/>
  <c r="AR10" i="1" s="1"/>
  <c r="AQ7" i="1"/>
  <c r="AR7" i="1" s="1"/>
  <c r="AM5" i="1"/>
  <c r="AQ5" i="1" l="1"/>
  <c r="AR5" i="1" s="1"/>
  <c r="AH22" i="1"/>
  <c r="AH20" i="1"/>
  <c r="AG25" i="1"/>
  <c r="AG3" i="1"/>
  <c r="AG14" i="1"/>
  <c r="AG18" i="1"/>
  <c r="AG19" i="1"/>
  <c r="AG2" i="1" l="1"/>
</calcChain>
</file>

<file path=xl/sharedStrings.xml><?xml version="1.0" encoding="utf-8"?>
<sst xmlns="http://schemas.openxmlformats.org/spreadsheetml/2006/main" count="773" uniqueCount="252">
  <si>
    <t>Hours since last bedded</t>
  </si>
  <si>
    <t>Milkings in tank</t>
  </si>
  <si>
    <t>cows in tank</t>
  </si>
  <si>
    <t>Date</t>
  </si>
  <si>
    <t>Cow Identification</t>
  </si>
  <si>
    <t>Sidewall curtains</t>
  </si>
  <si>
    <t>Open Ridge Vent</t>
  </si>
  <si>
    <t>Tunnel vent</t>
  </si>
  <si>
    <t>Cross Vent</t>
  </si>
  <si>
    <t>Other</t>
  </si>
  <si>
    <t>Ventilation quality</t>
  </si>
  <si>
    <t>stalls uniform</t>
  </si>
  <si>
    <t>Gutter</t>
  </si>
  <si>
    <t>Alleyway</t>
  </si>
  <si>
    <t>Brisket Board</t>
  </si>
  <si>
    <t>Freestall Pens</t>
  </si>
  <si>
    <t>number of cows/pen</t>
  </si>
  <si>
    <t>number of stalls/pen</t>
  </si>
  <si>
    <t>stocking density</t>
  </si>
  <si>
    <t>Tiestall stalls</t>
  </si>
  <si>
    <t>stalls with lactating cows</t>
  </si>
  <si>
    <t>Trainers</t>
  </si>
  <si>
    <t>Loose pens</t>
  </si>
  <si>
    <t>pen size</t>
  </si>
  <si>
    <t>cows/pen</t>
  </si>
  <si>
    <t>sq ft / cow</t>
  </si>
  <si>
    <t>temp of bedding</t>
  </si>
  <si>
    <t>Outdoor pens</t>
  </si>
  <si>
    <t>cows in pen</t>
  </si>
  <si>
    <t>Base</t>
  </si>
  <si>
    <t>Surface</t>
  </si>
  <si>
    <t>Farm Name</t>
  </si>
  <si>
    <t>Time (24hr)</t>
  </si>
  <si>
    <t>Corse</t>
  </si>
  <si>
    <t>7 days, weekly cycle</t>
  </si>
  <si>
    <t>not working</t>
  </si>
  <si>
    <t>Temp infrared C</t>
  </si>
  <si>
    <t>One side of barn fully open</t>
  </si>
  <si>
    <t>good</t>
  </si>
  <si>
    <t>Stall width (in)</t>
  </si>
  <si>
    <t>total stall length (in)</t>
  </si>
  <si>
    <t>yes</t>
  </si>
  <si>
    <t>rows of stalls per pen</t>
  </si>
  <si>
    <t>NA</t>
  </si>
  <si>
    <t xml:space="preserve">concrete </t>
  </si>
  <si>
    <t xml:space="preserve">scaped clean with some residual manure </t>
  </si>
  <si>
    <t>Gary Davis</t>
  </si>
  <si>
    <t>Friday, 3pm</t>
  </si>
  <si>
    <t>Temp tank C</t>
  </si>
  <si>
    <t xml:space="preserve">fair </t>
  </si>
  <si>
    <t xml:space="preserve">Farm Name </t>
  </si>
  <si>
    <t>Notes</t>
  </si>
  <si>
    <t>47, 46, 49</t>
  </si>
  <si>
    <t xml:space="preserve">Bedding surface 11 degrees C, Ambient 4 degrees C, 1st and 5th and 10th stall on row closest to entrance </t>
  </si>
  <si>
    <t>83, 82, 83</t>
  </si>
  <si>
    <t>no</t>
  </si>
  <si>
    <t xml:space="preserve">NA </t>
  </si>
  <si>
    <t>Size of pen</t>
  </si>
  <si>
    <t>Square feet per cow</t>
  </si>
  <si>
    <t xml:space="preserve">some frozen piled manure, scraped clean mostly </t>
  </si>
  <si>
    <t>2, clean twice a day</t>
  </si>
  <si>
    <t xml:space="preserve">head space unlimited </t>
  </si>
  <si>
    <t>scraped clean</t>
  </si>
  <si>
    <t xml:space="preserve">Choineere </t>
  </si>
  <si>
    <t xml:space="preserve">no brisket board </t>
  </si>
  <si>
    <t>ear tags</t>
  </si>
  <si>
    <t>neck collars</t>
  </si>
  <si>
    <t>50 x 30</t>
  </si>
  <si>
    <t>depth of bedding (ft)</t>
  </si>
  <si>
    <t>BTM Temp unit 37 degrees F, recorded 1 degree C, Barn 1 - wetweight 26.87 g, Barn 2 - wetweight 34.66 g</t>
  </si>
  <si>
    <t>Thursday or Friday</t>
  </si>
  <si>
    <t>8 hours since tillage, 4 days</t>
  </si>
  <si>
    <t>Onegan</t>
  </si>
  <si>
    <t>95' x 50' - 4750 (8) , 50 x 54 dry cow -2700 (4)</t>
  </si>
  <si>
    <t>7 dry, 47 lact</t>
  </si>
  <si>
    <t>46 cows in tank, 2 milkings , last tilled - 8am</t>
  </si>
  <si>
    <t>7 hrs</t>
  </si>
  <si>
    <t xml:space="preserve">68 + unlimited </t>
  </si>
  <si>
    <t xml:space="preserve">cleaned, piled manure/ waste feed </t>
  </si>
  <si>
    <t xml:space="preserve">Glennview </t>
  </si>
  <si>
    <t>1 hr</t>
  </si>
  <si>
    <t xml:space="preserve">Swallowdale </t>
  </si>
  <si>
    <t>9 am (6 hrs)</t>
  </si>
  <si>
    <t>36 x 160</t>
  </si>
  <si>
    <t xml:space="preserve">concrete and hardpack gravel </t>
  </si>
  <si>
    <t xml:space="preserve">scraped clean </t>
  </si>
  <si>
    <t xml:space="preserve">Paddlebridge </t>
  </si>
  <si>
    <t>5-6 hrs</t>
  </si>
  <si>
    <t>41-49</t>
  </si>
  <si>
    <t>concrete</t>
  </si>
  <si>
    <t>Butterworks</t>
  </si>
  <si>
    <t xml:space="preserve">not reading, no milk </t>
  </si>
  <si>
    <t>18 hrs</t>
  </si>
  <si>
    <t xml:space="preserve">unlimited </t>
  </si>
  <si>
    <t>concrete dry, scraped some residual waste feed</t>
  </si>
  <si>
    <t>Mollybrook</t>
  </si>
  <si>
    <t>Thursday (today is Monday)</t>
  </si>
  <si>
    <t>under reconstruction</t>
  </si>
  <si>
    <t>2 hrs</t>
  </si>
  <si>
    <t>earth</t>
  </si>
  <si>
    <t xml:space="preserve">wet day - muddy </t>
  </si>
  <si>
    <t>Hoyt Hill</t>
  </si>
  <si>
    <t>3 hrs</t>
  </si>
  <si>
    <t>45-48</t>
  </si>
  <si>
    <t>concrete - variable - some dirt</t>
  </si>
  <si>
    <t xml:space="preserve">0-3'' manure, wet day - mucky </t>
  </si>
  <si>
    <t>Bouchard</t>
  </si>
  <si>
    <t xml:space="preserve">Saturday - day or two old refreshed from front of stall </t>
  </si>
  <si>
    <t xml:space="preserve">Holyoke </t>
  </si>
  <si>
    <t>5 hrs</t>
  </si>
  <si>
    <t xml:space="preserve">muddy - wet day, relatively free of manure </t>
  </si>
  <si>
    <t>38-44</t>
  </si>
  <si>
    <t xml:space="preserve">doors and windows </t>
  </si>
  <si>
    <t>28-34</t>
  </si>
  <si>
    <t>unlimited headspace</t>
  </si>
  <si>
    <t>no (headlocks)</t>
  </si>
  <si>
    <t>Chapman</t>
  </si>
  <si>
    <t xml:space="preserve">too low in tank </t>
  </si>
  <si>
    <t xml:space="preserve">windows </t>
  </si>
  <si>
    <t>42-55</t>
  </si>
  <si>
    <t>66-69</t>
  </si>
  <si>
    <t xml:space="preserve">Choiniere </t>
  </si>
  <si>
    <t>Round</t>
  </si>
  <si>
    <t xml:space="preserve">Butterworks </t>
  </si>
  <si>
    <t>Donegan</t>
  </si>
  <si>
    <t>robot</t>
  </si>
  <si>
    <t>Hall and Breen</t>
  </si>
  <si>
    <t>outdoor</t>
  </si>
  <si>
    <t>Lact Used</t>
  </si>
  <si>
    <t xml:space="preserve">Lact Unused </t>
  </si>
  <si>
    <t>Tare</t>
  </si>
  <si>
    <t xml:space="preserve">Wet Weight </t>
  </si>
  <si>
    <t xml:space="preserve">Donegan </t>
  </si>
  <si>
    <t>Dry unused</t>
  </si>
  <si>
    <t xml:space="preserve">Lact unused </t>
  </si>
  <si>
    <t>Dry used</t>
  </si>
  <si>
    <t xml:space="preserve">Lact 4 degrees ambient </t>
  </si>
  <si>
    <t xml:space="preserve">Ambient </t>
  </si>
  <si>
    <t>Dry</t>
  </si>
  <si>
    <t xml:space="preserve">Metal </t>
  </si>
  <si>
    <t>IR</t>
  </si>
  <si>
    <t xml:space="preserve">kind of cross, windows on one side, fans drawing on the other </t>
  </si>
  <si>
    <t>one side and ends open</t>
  </si>
  <si>
    <t>Swallowdale</t>
  </si>
  <si>
    <t>degrees</t>
  </si>
  <si>
    <t>heifers currently using light coat 07 manure 0-2 inches</t>
  </si>
  <si>
    <t>one big door on end</t>
  </si>
  <si>
    <t>Butterworks 4/30/2019</t>
  </si>
  <si>
    <t>Lact (degrees)</t>
  </si>
  <si>
    <t xml:space="preserve">earth, hard pack, not wet or muddy little use, looks like </t>
  </si>
  <si>
    <t>Mollybrook 5/6</t>
  </si>
  <si>
    <t>Prefresh (degrees C)</t>
  </si>
  <si>
    <t>11:30 am hr ago</t>
  </si>
  <si>
    <t>56-63</t>
  </si>
  <si>
    <t>front longer, 9am ish</t>
  </si>
  <si>
    <t xml:space="preserve">wet with slight coat of manure urine, 0-1 inches, gutter cleaner empties to turn out pen and removed via wagon </t>
  </si>
  <si>
    <t xml:space="preserve">MacBain Homestead </t>
  </si>
  <si>
    <t>J and L</t>
  </si>
  <si>
    <t>Molly Brook</t>
  </si>
  <si>
    <t>Pembrook Heritage</t>
  </si>
  <si>
    <t xml:space="preserve">Hillside </t>
  </si>
  <si>
    <t xml:space="preserve">Oughta-be </t>
  </si>
  <si>
    <t>Davis</t>
  </si>
  <si>
    <t xml:space="preserve">Stony Pond </t>
  </si>
  <si>
    <t xml:space="preserve">BJ Family </t>
  </si>
  <si>
    <t>Temp glass C</t>
  </si>
  <si>
    <t>back page</t>
  </si>
  <si>
    <t>Choiniere 4/3/2019</t>
  </si>
  <si>
    <t>barn 1 (close to milkhouse)</t>
  </si>
  <si>
    <t>barn 2</t>
  </si>
  <si>
    <t>* cows are rotated through both barns, on the day we visited, lactating cows were in barn 1 and heifers in barn 2</t>
  </si>
  <si>
    <t>Stony Pond 4/3/2019</t>
  </si>
  <si>
    <t>barn1 (attached to milkhouse)</t>
  </si>
  <si>
    <t>Barn 2</t>
  </si>
  <si>
    <t>* both barns contained lactating and dry cows</t>
  </si>
  <si>
    <t>Lynd</t>
  </si>
  <si>
    <t>both gable ends of hoop barn have large openings</t>
  </si>
  <si>
    <t>115x43ft</t>
  </si>
  <si>
    <t>60-90</t>
  </si>
  <si>
    <t>3-6ft</t>
  </si>
  <si>
    <t>60x43ft</t>
  </si>
  <si>
    <t>wet, scraped clean mainure depth less than 0.5"</t>
  </si>
  <si>
    <t>Lynd 7/22/21</t>
  </si>
  <si>
    <t>Von Trapp</t>
  </si>
  <si>
    <t>fans at gable ends, windows for cross vent</t>
  </si>
  <si>
    <t>unlimited</t>
  </si>
  <si>
    <t>50x100ft</t>
  </si>
  <si>
    <t>muddy</t>
  </si>
  <si>
    <t>avg pen size</t>
  </si>
  <si>
    <t>my cows/pen</t>
  </si>
  <si>
    <t>Barn 1- 2853 (63 x 55 - 18 x 34) , Barn 2 1875</t>
  </si>
  <si>
    <r>
      <rPr>
        <vertAlign val="superscript"/>
        <sz val="12"/>
        <color rgb="FF000000"/>
        <rFont val="Calibri"/>
        <family val="2"/>
        <scheme val="minor"/>
      </rPr>
      <t>a</t>
    </r>
    <r>
      <rPr>
        <sz val="12"/>
        <color rgb="FF000000"/>
        <rFont val="Calibri"/>
        <family val="2"/>
        <scheme val="minor"/>
      </rPr>
      <t>Estimated bedding kilograms/housing season, farmer reported data</t>
    </r>
  </si>
  <si>
    <r>
      <t>7.8 (</t>
    </r>
    <r>
      <rPr>
        <i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1)</t>
    </r>
  </si>
  <si>
    <r>
      <t>2.10 (</t>
    </r>
    <r>
      <rPr>
        <i/>
        <sz val="12"/>
        <color theme="0" tint="-0.249977111117893"/>
        <rFont val="Calibri"/>
        <family val="2"/>
        <scheme val="minor"/>
      </rPr>
      <t>n</t>
    </r>
    <r>
      <rPr>
        <sz val="12"/>
        <color theme="0" tint="-0.249977111117893"/>
        <rFont val="Calibri"/>
        <family val="2"/>
        <scheme val="minor"/>
      </rPr>
      <t xml:space="preserve"> = 4)</t>
    </r>
  </si>
  <si>
    <r>
      <t>2.3 (</t>
    </r>
    <r>
      <rPr>
        <i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3)</t>
    </r>
  </si>
  <si>
    <r>
      <t>1.23 (</t>
    </r>
    <r>
      <rPr>
        <i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4)</t>
    </r>
  </si>
  <si>
    <r>
      <t>8.66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= 9)</t>
    </r>
  </si>
  <si>
    <t>Median Oxygen (%)</t>
  </si>
  <si>
    <r>
      <t>13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= 2)</t>
    </r>
  </si>
  <si>
    <r>
      <t>33.5 (</t>
    </r>
    <r>
      <rPr>
        <i/>
        <sz val="12"/>
        <color theme="0" tint="-0.249977111117893"/>
        <rFont val="Calibri"/>
        <family val="2"/>
        <scheme val="minor"/>
      </rPr>
      <t>n</t>
    </r>
    <r>
      <rPr>
        <sz val="12"/>
        <color theme="0" tint="-0.249977111117893"/>
        <rFont val="Calibri"/>
        <family val="2"/>
        <scheme val="minor"/>
      </rPr>
      <t xml:space="preserve"> = 4)</t>
    </r>
  </si>
  <si>
    <r>
      <t>36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= 3)</t>
    </r>
  </si>
  <si>
    <r>
      <t>41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= 4)</t>
    </r>
  </si>
  <si>
    <r>
      <t>30.5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= 12)</t>
    </r>
  </si>
  <si>
    <t>Median Temperature °C</t>
  </si>
  <si>
    <t>Bedding kg/stocking density</t>
  </si>
  <si>
    <r>
      <t>Stocking Density (m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/cow)</t>
    </r>
  </si>
  <si>
    <r>
      <t>Stocking Density (ft</t>
    </r>
    <r>
      <rPr>
        <b/>
        <vertAlign val="superscript"/>
        <sz val="12"/>
        <color rgb="FF00B0F0"/>
        <rFont val="Calibri"/>
        <family val="2"/>
        <scheme val="minor"/>
      </rPr>
      <t>2</t>
    </r>
    <r>
      <rPr>
        <b/>
        <sz val="12"/>
        <color rgb="FF00B0F0"/>
        <rFont val="Calibri"/>
        <family val="2"/>
        <scheme val="minor"/>
      </rPr>
      <t>/cow)</t>
    </r>
  </si>
  <si>
    <t>my est. stocking dens</t>
  </si>
  <si>
    <t>Jersey</t>
  </si>
  <si>
    <t>Holstein, Jersey, Cross</t>
  </si>
  <si>
    <t xml:space="preserve">Holstein x Jersey </t>
  </si>
  <si>
    <t>Breed</t>
  </si>
  <si>
    <t>wood shavings</t>
  </si>
  <si>
    <t>hay</t>
  </si>
  <si>
    <t>wood chips</t>
  </si>
  <si>
    <t>wood chips, straw</t>
  </si>
  <si>
    <r>
      <t>Secondary Bedding</t>
    </r>
    <r>
      <rPr>
        <vertAlign val="superscript"/>
        <sz val="12"/>
        <color rgb="FF000000"/>
        <rFont val="Calibri"/>
        <family val="2"/>
        <scheme val="minor"/>
      </rPr>
      <t>a</t>
    </r>
  </si>
  <si>
    <t>Straw</t>
  </si>
  <si>
    <t>Sawdust</t>
  </si>
  <si>
    <r>
      <t>Primary Bedding</t>
    </r>
    <r>
      <rPr>
        <vertAlign val="superscript"/>
        <sz val="12"/>
        <color rgb="FF000000"/>
        <rFont val="Calibri"/>
        <family val="2"/>
        <scheme val="minor"/>
      </rPr>
      <t>a</t>
    </r>
  </si>
  <si>
    <t>DBP</t>
  </si>
  <si>
    <t>CBP</t>
  </si>
  <si>
    <t>Bedding Style</t>
  </si>
  <si>
    <t>S</t>
  </si>
  <si>
    <t>L</t>
  </si>
  <si>
    <t xml:space="preserve">D </t>
  </si>
  <si>
    <t>B</t>
  </si>
  <si>
    <t>C</t>
  </si>
  <si>
    <t>Management Practice</t>
  </si>
  <si>
    <t>stony pond?</t>
  </si>
  <si>
    <t>lund?</t>
  </si>
  <si>
    <t>donegan?</t>
  </si>
  <si>
    <t>butterworks?</t>
  </si>
  <si>
    <t>choiniere?</t>
  </si>
  <si>
    <t>Farm</t>
  </si>
  <si>
    <r>
      <rPr>
        <b/>
        <sz val="12"/>
        <color theme="1"/>
        <rFont val="Calibri"/>
        <family val="2"/>
        <scheme val="minor"/>
      </rPr>
      <t>Table 1.</t>
    </r>
    <r>
      <rPr>
        <sz val="12"/>
        <color theme="1"/>
        <rFont val="Calibri"/>
        <family val="2"/>
        <scheme val="minor"/>
      </rPr>
      <t xml:space="preserve"> Bedding material, stocking density and median temperature and oxygen for each farm. Wood shavings were dried compressed pine, sawdust was freshly milled pine. Wood chips were unidentified type, except Farm C used hardwood chips. Hay was farm-grown. Straw was purchased (Farm S) or farm-grown (B). Primary bedding represents approximately 75% of bedding while secondary represents 25%.  Bedding style is either deep bedded pack (DBP) or compost bedded pack (CBP). </t>
    </r>
  </si>
  <si>
    <t>stall length- brisket back (in)</t>
  </si>
  <si>
    <t>sq. meters/cow</t>
  </si>
  <si>
    <t>avg pen sixe (meters sq)</t>
  </si>
  <si>
    <t>earth, muddy, waste feed hay</t>
  </si>
  <si>
    <t>mixed concrete, hard pack earth</t>
  </si>
  <si>
    <t>uneven, wet manure several inches deep mixed with dry areas</t>
  </si>
  <si>
    <t>Earth, wet muddy, manure some waste bedding piled</t>
  </si>
  <si>
    <t>~inch of wet manure</t>
  </si>
  <si>
    <t xml:space="preserve">some surface manure, cleaned regularly </t>
  </si>
  <si>
    <t>~2 inch manure residue</t>
  </si>
  <si>
    <t>kobo cows/pen</t>
  </si>
  <si>
    <t>2 to 4 (3)</t>
  </si>
  <si>
    <t>5 to 6 (5.5)</t>
  </si>
  <si>
    <t>kobo stocking dens</t>
  </si>
  <si>
    <t>depth (m)</t>
  </si>
  <si>
    <t>111 x 59 ft barn 1 (6549), 116 x 48 barn 2 (5568) = 12,117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</si>
</sst>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0" tint="-0.249977111117893"/>
      <name val="Calibri"/>
      <family val="2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vertAlign val="superscript"/>
      <sz val="12"/>
      <color rgb="FF00B0F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FF"/>
      <name val="Calibri"/>
      <family val="2"/>
    </font>
    <font>
      <b/>
      <sz val="12"/>
      <color rgb="FFFF00FF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C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DD5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0" fillId="0" borderId="0" xfId="0" applyAlignment="1">
      <alignment textRotation="45"/>
    </xf>
    <xf numFmtId="0" fontId="0" fillId="2" borderId="0" xfId="0" applyFill="1" applyAlignment="1">
      <alignment textRotation="45"/>
    </xf>
    <xf numFmtId="14" fontId="0" fillId="2" borderId="0" xfId="0" applyNumberFormat="1" applyFill="1"/>
    <xf numFmtId="0" fontId="0" fillId="0" borderId="0" xfId="0" applyFill="1"/>
    <xf numFmtId="20" fontId="0" fillId="2" borderId="0" xfId="0" applyNumberFormat="1" applyFill="1"/>
    <xf numFmtId="0" fontId="2" fillId="0" borderId="0" xfId="0" applyFont="1"/>
    <xf numFmtId="14" fontId="0" fillId="0" borderId="0" xfId="0" applyNumberFormat="1"/>
    <xf numFmtId="0" fontId="3" fillId="0" borderId="0" xfId="1" applyFont="1" applyFill="1"/>
    <xf numFmtId="0" fontId="0" fillId="0" borderId="0" xfId="0" applyFill="1" applyAlignment="1">
      <alignment textRotation="45"/>
    </xf>
    <xf numFmtId="0" fontId="0" fillId="0" borderId="0" xfId="0" applyNumberFormat="1" applyFill="1"/>
    <xf numFmtId="9" fontId="0" fillId="0" borderId="0" xfId="0" applyNumberFormat="1" applyFill="1"/>
    <xf numFmtId="14" fontId="2" fillId="0" borderId="0" xfId="0" applyNumberFormat="1" applyFont="1" applyFill="1"/>
    <xf numFmtId="18" fontId="0" fillId="0" borderId="0" xfId="0" applyNumberFormat="1" applyFill="1"/>
    <xf numFmtId="0" fontId="0" fillId="2" borderId="1" xfId="0" applyFill="1" applyBorder="1" applyAlignment="1">
      <alignment textRotation="45"/>
    </xf>
    <xf numFmtId="0" fontId="0" fillId="2" borderId="1" xfId="0" applyFill="1" applyBorder="1" applyAlignment="1">
      <alignment textRotation="45" wrapText="1"/>
    </xf>
    <xf numFmtId="0" fontId="3" fillId="2" borderId="1" xfId="1" applyFont="1" applyFill="1" applyBorder="1"/>
    <xf numFmtId="0" fontId="3" fillId="2" borderId="1" xfId="1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1" fillId="0" borderId="2" xfId="0" applyFont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wrapText="1"/>
    </xf>
    <xf numFmtId="3" fontId="13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22" fillId="0" borderId="0" xfId="0" applyFont="1"/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4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3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4" xfId="0" applyFont="1" applyBorder="1"/>
    <xf numFmtId="0" fontId="2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1" fillId="0" borderId="0" xfId="0" applyFont="1" applyAlignment="1">
      <alignment vertical="center" wrapText="1"/>
    </xf>
    <xf numFmtId="164" fontId="0" fillId="2" borderId="1" xfId="0" applyNumberFormat="1" applyFill="1" applyBorder="1" applyAlignment="1">
      <alignment wrapText="1"/>
    </xf>
    <xf numFmtId="164" fontId="0" fillId="2" borderId="1" xfId="0" applyNumberFormat="1" applyFill="1" applyBorder="1"/>
    <xf numFmtId="16" fontId="0" fillId="2" borderId="1" xfId="0" applyNumberFormat="1" applyFill="1" applyBorder="1"/>
    <xf numFmtId="0" fontId="27" fillId="2" borderId="1" xfId="0" applyFont="1" applyFill="1" applyBorder="1"/>
    <xf numFmtId="0" fontId="0" fillId="4" borderId="1" xfId="0" applyFill="1" applyBorder="1" applyAlignment="1">
      <alignment wrapText="1"/>
    </xf>
    <xf numFmtId="0" fontId="0" fillId="2" borderId="1" xfId="0" applyNumberFormat="1" applyFill="1" applyBorder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1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FF"/>
      <color rgb="FFFF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8"/>
  <sheetViews>
    <sheetView tabSelected="1" topLeftCell="A13" zoomScaleNormal="100" workbookViewId="0">
      <pane xSplit="1" topLeftCell="AD1" activePane="topRight" state="frozen"/>
      <selection pane="topRight" activeCell="AC3" sqref="AC3"/>
    </sheetView>
  </sheetViews>
  <sheetFormatPr defaultRowHeight="14.5" x14ac:dyDescent="0.35"/>
  <cols>
    <col min="1" max="1" width="26.36328125" customWidth="1"/>
    <col min="2" max="2" width="20.90625" customWidth="1"/>
    <col min="4" max="4" width="9.08984375" customWidth="1"/>
    <col min="5" max="7" width="9.08984375" style="1"/>
    <col min="8" max="8" width="9.6328125" style="1" bestFit="1" customWidth="1"/>
    <col min="9" max="9" width="9.6328125" style="5" customWidth="1"/>
    <col min="10" max="15" width="9.08984375" style="1"/>
    <col min="16" max="16" width="26.08984375" style="1" customWidth="1"/>
    <col min="17" max="17" width="9.08984375" style="1"/>
    <col min="19" max="19" width="15.1796875" style="5" customWidth="1"/>
    <col min="20" max="20" width="24.453125" style="5" customWidth="1"/>
    <col min="21" max="21" width="14.90625" style="5" customWidth="1"/>
    <col min="27" max="29" width="9.08984375" style="19"/>
    <col min="30" max="30" width="9.6328125" style="19" bestFit="1" customWidth="1"/>
    <col min="31" max="32" width="9.6328125" style="19" customWidth="1"/>
    <col min="33" max="33" width="9.08984375" style="19"/>
    <col min="37" max="37" width="9.08984375" style="19"/>
    <col min="38" max="38" width="26.453125" style="20" customWidth="1"/>
    <col min="39" max="41" width="13.90625" style="20" customWidth="1"/>
    <col min="42" max="42" width="11.36328125" style="19" customWidth="1"/>
    <col min="43" max="43" width="9.08984375" style="19"/>
    <col min="44" max="44" width="8.81640625" style="19"/>
    <col min="45" max="46" width="11.1796875" style="19" customWidth="1"/>
    <col min="47" max="47" width="9.08984375" style="19"/>
    <col min="53" max="53" width="45.36328125" bestFit="1" customWidth="1"/>
  </cols>
  <sheetData>
    <row r="1" spans="1:53" s="2" customFormat="1" ht="103.5" customHeight="1" x14ac:dyDescent="0.35">
      <c r="A1" s="2" t="s">
        <v>31</v>
      </c>
      <c r="B1" s="2" t="s">
        <v>0</v>
      </c>
      <c r="C1" s="2" t="s">
        <v>1</v>
      </c>
      <c r="D1" s="2" t="s">
        <v>2</v>
      </c>
      <c r="E1" s="3" t="s">
        <v>48</v>
      </c>
      <c r="F1" s="3" t="s">
        <v>36</v>
      </c>
      <c r="G1" s="3" t="s">
        <v>165</v>
      </c>
      <c r="H1" s="3" t="s">
        <v>3</v>
      </c>
      <c r="I1" s="10" t="s">
        <v>122</v>
      </c>
      <c r="J1" s="3" t="s">
        <v>32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2" t="s">
        <v>39</v>
      </c>
      <c r="S1" s="10" t="s">
        <v>236</v>
      </c>
      <c r="T1" s="10" t="s">
        <v>40</v>
      </c>
      <c r="U1" s="10"/>
      <c r="V1" s="2" t="s">
        <v>11</v>
      </c>
      <c r="W1" s="2" t="s">
        <v>12</v>
      </c>
      <c r="X1" s="2" t="s">
        <v>13</v>
      </c>
      <c r="Y1" s="2" t="s">
        <v>9</v>
      </c>
      <c r="Z1" s="2" t="s">
        <v>14</v>
      </c>
      <c r="AA1" s="15" t="s">
        <v>15</v>
      </c>
      <c r="AB1" s="15" t="s">
        <v>42</v>
      </c>
      <c r="AC1" s="15" t="s">
        <v>17</v>
      </c>
      <c r="AD1" s="15" t="s">
        <v>16</v>
      </c>
      <c r="AE1" s="15" t="s">
        <v>246</v>
      </c>
      <c r="AF1" s="15" t="s">
        <v>249</v>
      </c>
      <c r="AG1" s="15" t="s">
        <v>18</v>
      </c>
      <c r="AH1" s="2" t="s">
        <v>19</v>
      </c>
      <c r="AI1" s="2" t="s">
        <v>20</v>
      </c>
      <c r="AJ1" s="2" t="s">
        <v>21</v>
      </c>
      <c r="AK1" s="15" t="s">
        <v>22</v>
      </c>
      <c r="AL1" s="16" t="s">
        <v>23</v>
      </c>
      <c r="AM1" s="16" t="s">
        <v>188</v>
      </c>
      <c r="AN1" s="16" t="s">
        <v>238</v>
      </c>
      <c r="AO1" s="16" t="s">
        <v>189</v>
      </c>
      <c r="AP1" s="15" t="s">
        <v>24</v>
      </c>
      <c r="AQ1" s="15" t="s">
        <v>25</v>
      </c>
      <c r="AR1" s="15" t="s">
        <v>237</v>
      </c>
      <c r="AS1" s="15" t="s">
        <v>68</v>
      </c>
      <c r="AT1" s="15" t="s">
        <v>250</v>
      </c>
      <c r="AU1" s="15" t="s">
        <v>26</v>
      </c>
      <c r="AV1" s="2" t="s">
        <v>27</v>
      </c>
      <c r="AW1" s="2" t="s">
        <v>57</v>
      </c>
      <c r="AX1" s="2" t="s">
        <v>28</v>
      </c>
      <c r="AY1" s="2" t="s">
        <v>58</v>
      </c>
      <c r="AZ1" s="2" t="s">
        <v>29</v>
      </c>
      <c r="BA1" s="2" t="s">
        <v>30</v>
      </c>
    </row>
    <row r="2" spans="1:53" x14ac:dyDescent="0.35">
      <c r="A2" t="s">
        <v>33</v>
      </c>
      <c r="B2" t="s">
        <v>34</v>
      </c>
      <c r="C2">
        <v>2</v>
      </c>
      <c r="D2">
        <v>49</v>
      </c>
      <c r="E2" s="1" t="s">
        <v>35</v>
      </c>
      <c r="F2" s="1">
        <v>0</v>
      </c>
      <c r="G2" s="1">
        <v>1</v>
      </c>
      <c r="H2" s="4">
        <v>43578</v>
      </c>
      <c r="I2" s="11">
        <v>1</v>
      </c>
      <c r="J2" s="1">
        <v>11</v>
      </c>
      <c r="K2" s="1" t="s">
        <v>65</v>
      </c>
      <c r="L2" s="1">
        <v>0</v>
      </c>
      <c r="M2" s="1">
        <v>1</v>
      </c>
      <c r="N2" s="1">
        <v>0</v>
      </c>
      <c r="O2" s="1">
        <v>0</v>
      </c>
      <c r="P2" s="1" t="s">
        <v>37</v>
      </c>
      <c r="Q2" s="1" t="s">
        <v>38</v>
      </c>
      <c r="R2" s="5">
        <v>46</v>
      </c>
      <c r="S2" s="5">
        <v>62</v>
      </c>
      <c r="T2" s="5">
        <v>91</v>
      </c>
      <c r="V2" s="5" t="s">
        <v>41</v>
      </c>
      <c r="W2" s="5">
        <v>0</v>
      </c>
      <c r="X2" s="5">
        <v>1</v>
      </c>
      <c r="Y2" s="5">
        <v>0</v>
      </c>
      <c r="Z2" s="5" t="s">
        <v>41</v>
      </c>
      <c r="AA2" s="19">
        <v>1</v>
      </c>
      <c r="AB2" s="19">
        <v>3</v>
      </c>
      <c r="AC2" s="19">
        <v>45</v>
      </c>
      <c r="AD2" s="19">
        <v>49</v>
      </c>
      <c r="AE2" s="68">
        <v>50</v>
      </c>
      <c r="AF2" s="68">
        <f>AE2/AC2</f>
        <v>1.1111111111111112</v>
      </c>
      <c r="AG2" s="19">
        <f>(AD2/AC2)*100</f>
        <v>108.88888888888889</v>
      </c>
      <c r="AH2" s="5" t="s">
        <v>43</v>
      </c>
      <c r="AI2" s="5" t="s">
        <v>43</v>
      </c>
      <c r="AJ2" s="5" t="s">
        <v>43</v>
      </c>
      <c r="AK2" s="17" t="s">
        <v>43</v>
      </c>
      <c r="AL2" s="18" t="s">
        <v>43</v>
      </c>
      <c r="AM2" s="18"/>
      <c r="AN2" s="18"/>
      <c r="AO2" s="18"/>
      <c r="AP2" s="17" t="s">
        <v>43</v>
      </c>
      <c r="AQ2" s="17" t="s">
        <v>43</v>
      </c>
      <c r="AR2" s="17"/>
      <c r="AS2" s="17" t="s">
        <v>43</v>
      </c>
      <c r="AT2" s="17"/>
      <c r="AU2" s="17" t="s">
        <v>43</v>
      </c>
      <c r="AV2" s="5" t="s">
        <v>43</v>
      </c>
      <c r="AW2" s="9" t="s">
        <v>43</v>
      </c>
      <c r="AX2" s="5" t="s">
        <v>43</v>
      </c>
      <c r="AY2" s="5"/>
      <c r="AZ2" s="5" t="s">
        <v>44</v>
      </c>
      <c r="BA2" s="5" t="s">
        <v>45</v>
      </c>
    </row>
    <row r="3" spans="1:53" x14ac:dyDescent="0.35">
      <c r="A3" t="s">
        <v>162</v>
      </c>
      <c r="B3" t="s">
        <v>47</v>
      </c>
      <c r="C3">
        <v>2</v>
      </c>
      <c r="D3" t="s">
        <v>43</v>
      </c>
      <c r="E3" s="1">
        <v>2.78</v>
      </c>
      <c r="F3" s="1">
        <v>4.8</v>
      </c>
      <c r="G3" s="1">
        <v>3</v>
      </c>
      <c r="H3" s="4">
        <v>43565</v>
      </c>
      <c r="I3" s="11">
        <v>1</v>
      </c>
      <c r="J3" s="6">
        <v>0.44444444444444442</v>
      </c>
      <c r="K3" s="1" t="s">
        <v>65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 t="s">
        <v>49</v>
      </c>
      <c r="R3" s="5" t="s">
        <v>52</v>
      </c>
      <c r="S3" s="5" t="s">
        <v>64</v>
      </c>
      <c r="T3" s="5" t="s">
        <v>54</v>
      </c>
      <c r="V3" s="5" t="s">
        <v>55</v>
      </c>
      <c r="W3" s="5">
        <v>0</v>
      </c>
      <c r="X3" s="5">
        <v>1</v>
      </c>
      <c r="Y3" s="5">
        <v>0</v>
      </c>
      <c r="Z3" s="5" t="s">
        <v>55</v>
      </c>
      <c r="AA3" s="19">
        <v>1</v>
      </c>
      <c r="AB3" s="19">
        <v>2</v>
      </c>
      <c r="AC3" s="19">
        <v>42</v>
      </c>
      <c r="AD3" s="19">
        <v>76</v>
      </c>
      <c r="AE3" s="68">
        <v>74</v>
      </c>
      <c r="AF3" s="68">
        <f>AE3/AC3</f>
        <v>1.7619047619047619</v>
      </c>
      <c r="AG3" s="19">
        <f t="shared" ref="AG3:AG19" si="0">(AD3/AC3)*100</f>
        <v>180.95238095238096</v>
      </c>
      <c r="AH3" s="5" t="s">
        <v>43</v>
      </c>
      <c r="AI3" s="5" t="s">
        <v>56</v>
      </c>
      <c r="AJ3" s="5" t="s">
        <v>43</v>
      </c>
      <c r="AK3" s="19" t="s">
        <v>43</v>
      </c>
      <c r="AL3" s="20" t="s">
        <v>43</v>
      </c>
      <c r="AP3" s="19" t="s">
        <v>43</v>
      </c>
      <c r="AQ3" s="19" t="s">
        <v>43</v>
      </c>
      <c r="AS3" s="19" t="s">
        <v>43</v>
      </c>
      <c r="AU3" s="19" t="s">
        <v>43</v>
      </c>
      <c r="AV3" s="5">
        <v>1</v>
      </c>
      <c r="AW3" s="5" t="s">
        <v>67</v>
      </c>
      <c r="AX3" s="5">
        <v>28</v>
      </c>
      <c r="AY3" s="5"/>
      <c r="AZ3" s="5" t="s">
        <v>44</v>
      </c>
      <c r="BA3" s="5" t="s">
        <v>59</v>
      </c>
    </row>
    <row r="4" spans="1:53" x14ac:dyDescent="0.35">
      <c r="A4" t="s">
        <v>157</v>
      </c>
      <c r="B4" t="s">
        <v>60</v>
      </c>
      <c r="C4">
        <v>2</v>
      </c>
      <c r="D4">
        <v>83</v>
      </c>
      <c r="E4" s="1">
        <v>2</v>
      </c>
      <c r="F4" s="1">
        <v>0</v>
      </c>
      <c r="G4" s="1">
        <v>1</v>
      </c>
      <c r="H4" s="4">
        <v>43584</v>
      </c>
      <c r="I4" s="11">
        <v>1</v>
      </c>
      <c r="J4" s="6">
        <v>0.44444444444444442</v>
      </c>
      <c r="K4" s="1" t="s">
        <v>43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 t="s">
        <v>49</v>
      </c>
      <c r="R4" s="5">
        <v>43</v>
      </c>
      <c r="S4" s="5">
        <v>82</v>
      </c>
      <c r="T4" s="5" t="s">
        <v>61</v>
      </c>
      <c r="V4" s="5" t="s">
        <v>41</v>
      </c>
      <c r="W4" s="5">
        <v>1</v>
      </c>
      <c r="X4" s="5">
        <v>0</v>
      </c>
      <c r="Y4" s="5">
        <v>0</v>
      </c>
      <c r="Z4" s="5" t="s">
        <v>41</v>
      </c>
      <c r="AA4" s="19" t="s">
        <v>43</v>
      </c>
      <c r="AB4" s="19" t="s">
        <v>43</v>
      </c>
      <c r="AC4" s="19" t="s">
        <v>43</v>
      </c>
      <c r="AD4" s="19" t="s">
        <v>43</v>
      </c>
      <c r="AH4" s="5">
        <v>116</v>
      </c>
      <c r="AI4" s="5">
        <v>83</v>
      </c>
      <c r="AJ4" s="5" t="s">
        <v>41</v>
      </c>
      <c r="AK4" s="19" t="s">
        <v>43</v>
      </c>
      <c r="AL4" s="20" t="s">
        <v>43</v>
      </c>
      <c r="AP4" s="19" t="s">
        <v>43</v>
      </c>
      <c r="AQ4" s="19" t="s">
        <v>43</v>
      </c>
      <c r="AS4" s="19" t="s">
        <v>43</v>
      </c>
      <c r="AU4" s="19" t="s">
        <v>43</v>
      </c>
      <c r="AV4" s="5" t="s">
        <v>56</v>
      </c>
      <c r="AW4" s="5" t="s">
        <v>43</v>
      </c>
      <c r="AX4" s="5">
        <v>0</v>
      </c>
      <c r="AY4" s="5"/>
      <c r="AZ4" s="5" t="s">
        <v>44</v>
      </c>
      <c r="BA4" s="5" t="s">
        <v>62</v>
      </c>
    </row>
    <row r="5" spans="1:53" s="5" customFormat="1" ht="34" customHeight="1" x14ac:dyDescent="0.35">
      <c r="A5" s="5" t="s">
        <v>121</v>
      </c>
      <c r="B5" s="5" t="s">
        <v>43</v>
      </c>
      <c r="C5" s="5">
        <v>2</v>
      </c>
      <c r="D5" s="5" t="s">
        <v>43</v>
      </c>
      <c r="E5" s="1">
        <v>2.78</v>
      </c>
      <c r="F5" s="1" t="s">
        <v>43</v>
      </c>
      <c r="G5" s="1">
        <v>1</v>
      </c>
      <c r="H5" s="4">
        <v>43558</v>
      </c>
      <c r="I5" s="11">
        <v>1</v>
      </c>
      <c r="J5" s="6">
        <v>0.41666666666666669</v>
      </c>
      <c r="K5" s="1" t="s">
        <v>66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 t="s">
        <v>38</v>
      </c>
      <c r="R5" s="5" t="s">
        <v>43</v>
      </c>
      <c r="S5" s="5" t="s">
        <v>43</v>
      </c>
      <c r="T5" s="5" t="s">
        <v>43</v>
      </c>
      <c r="V5" s="5" t="s">
        <v>41</v>
      </c>
      <c r="W5" s="5">
        <v>0</v>
      </c>
      <c r="X5" s="5">
        <v>0</v>
      </c>
      <c r="Y5" s="5">
        <v>0</v>
      </c>
      <c r="Z5" s="5" t="s">
        <v>43</v>
      </c>
      <c r="AA5" s="19" t="s">
        <v>43</v>
      </c>
      <c r="AB5" s="19" t="s">
        <v>43</v>
      </c>
      <c r="AC5" s="19" t="s">
        <v>43</v>
      </c>
      <c r="AD5" s="19" t="s">
        <v>43</v>
      </c>
      <c r="AE5" s="19"/>
      <c r="AF5" s="19"/>
      <c r="AG5" s="19"/>
      <c r="AH5" s="5" t="s">
        <v>43</v>
      </c>
      <c r="AI5" s="5" t="s">
        <v>43</v>
      </c>
      <c r="AJ5" s="5" t="s">
        <v>43</v>
      </c>
      <c r="AK5" s="19">
        <v>2</v>
      </c>
      <c r="AL5" s="69" t="s">
        <v>251</v>
      </c>
      <c r="AM5" s="20">
        <f>(6549+5568)/2</f>
        <v>6058.5</v>
      </c>
      <c r="AN5" s="65">
        <f>AM5*0.092903</f>
        <v>562.85282549999999</v>
      </c>
      <c r="AO5" s="19">
        <v>55</v>
      </c>
      <c r="AP5" s="1"/>
      <c r="AQ5" s="19">
        <f>AM5/AO5</f>
        <v>110.15454545454546</v>
      </c>
      <c r="AR5" s="66">
        <f>AQ5*0.092903</f>
        <v>10.233687736363636</v>
      </c>
      <c r="AS5" s="19">
        <v>4</v>
      </c>
      <c r="AT5" s="19">
        <f>4/3.281</f>
        <v>1.2191405059433098</v>
      </c>
      <c r="AU5" s="19" t="s">
        <v>166</v>
      </c>
      <c r="AW5" s="5" t="s">
        <v>43</v>
      </c>
      <c r="AX5" s="5" t="s">
        <v>43</v>
      </c>
      <c r="AZ5" s="5" t="s">
        <v>43</v>
      </c>
      <c r="BA5" s="5" t="s">
        <v>43</v>
      </c>
    </row>
    <row r="6" spans="1:53" x14ac:dyDescent="0.35">
      <c r="A6" t="s">
        <v>126</v>
      </c>
      <c r="B6" t="s">
        <v>70</v>
      </c>
      <c r="C6" s="5" t="s">
        <v>125</v>
      </c>
      <c r="D6" s="12">
        <v>1</v>
      </c>
      <c r="E6" s="1">
        <v>2.2200000000000002</v>
      </c>
      <c r="F6" s="1">
        <v>1</v>
      </c>
      <c r="G6" s="1">
        <v>1</v>
      </c>
      <c r="H6" s="4">
        <v>43570</v>
      </c>
      <c r="I6" s="11">
        <v>1</v>
      </c>
      <c r="J6" s="6">
        <v>0.40277777777777773</v>
      </c>
      <c r="K6" s="1" t="s">
        <v>65</v>
      </c>
      <c r="L6" s="1">
        <v>0</v>
      </c>
      <c r="M6" s="1">
        <v>1</v>
      </c>
      <c r="N6" s="1">
        <v>1</v>
      </c>
      <c r="O6" s="1">
        <v>0</v>
      </c>
      <c r="P6" s="1">
        <v>0</v>
      </c>
      <c r="Q6" s="1" t="s">
        <v>38</v>
      </c>
      <c r="R6" s="5">
        <v>46</v>
      </c>
      <c r="S6" s="5">
        <v>60</v>
      </c>
      <c r="T6" s="5">
        <v>88</v>
      </c>
      <c r="V6" s="5" t="s">
        <v>41</v>
      </c>
      <c r="W6" s="5">
        <v>0</v>
      </c>
      <c r="X6" s="5">
        <v>1</v>
      </c>
      <c r="Y6" s="5">
        <v>0</v>
      </c>
      <c r="Z6" s="5" t="s">
        <v>41</v>
      </c>
      <c r="AA6" s="19">
        <v>1</v>
      </c>
      <c r="AB6" s="19">
        <v>3</v>
      </c>
      <c r="AC6" s="19">
        <v>64</v>
      </c>
      <c r="AD6" s="19">
        <v>31</v>
      </c>
      <c r="AE6" s="68">
        <v>96</v>
      </c>
      <c r="AF6" s="68">
        <f>AE6/AC6</f>
        <v>1.5</v>
      </c>
      <c r="AH6" s="5" t="s">
        <v>43</v>
      </c>
      <c r="AI6" s="5" t="s">
        <v>43</v>
      </c>
      <c r="AJ6" s="5" t="s">
        <v>43</v>
      </c>
      <c r="AK6" s="19" t="s">
        <v>43</v>
      </c>
      <c r="AL6" s="20" t="s">
        <v>43</v>
      </c>
      <c r="AP6" s="19" t="s">
        <v>43</v>
      </c>
      <c r="AQ6" s="19" t="s">
        <v>43</v>
      </c>
      <c r="AR6" s="66"/>
      <c r="AS6" s="19" t="s">
        <v>43</v>
      </c>
      <c r="AU6" s="19" t="s">
        <v>43</v>
      </c>
      <c r="AV6" s="5" t="s">
        <v>43</v>
      </c>
      <c r="AW6" s="5" t="s">
        <v>43</v>
      </c>
      <c r="AX6" s="5" t="s">
        <v>43</v>
      </c>
      <c r="AY6" s="5"/>
      <c r="AZ6" s="5" t="s">
        <v>240</v>
      </c>
      <c r="BA6" s="5" t="s">
        <v>241</v>
      </c>
    </row>
    <row r="7" spans="1:53" s="5" customFormat="1" ht="30" customHeight="1" x14ac:dyDescent="0.35">
      <c r="A7" s="5" t="s">
        <v>124</v>
      </c>
      <c r="B7" s="5" t="s">
        <v>71</v>
      </c>
      <c r="C7" s="5">
        <v>2</v>
      </c>
      <c r="D7" s="5">
        <v>46</v>
      </c>
      <c r="E7" s="1">
        <v>2.78</v>
      </c>
      <c r="F7" s="1">
        <v>1</v>
      </c>
      <c r="G7" s="1">
        <v>0</v>
      </c>
      <c r="H7" s="4">
        <v>43565</v>
      </c>
      <c r="I7" s="11">
        <v>1</v>
      </c>
      <c r="J7" s="6">
        <v>0.60416666666666663</v>
      </c>
      <c r="K7" s="1" t="s">
        <v>65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 t="s">
        <v>38</v>
      </c>
      <c r="R7" s="5" t="s">
        <v>43</v>
      </c>
      <c r="S7" s="5" t="s">
        <v>43</v>
      </c>
      <c r="T7" s="5" t="s">
        <v>43</v>
      </c>
      <c r="V7" s="5" t="s">
        <v>43</v>
      </c>
      <c r="W7" s="5" t="s">
        <v>43</v>
      </c>
      <c r="X7" s="5" t="s">
        <v>43</v>
      </c>
      <c r="Y7" s="5" t="s">
        <v>43</v>
      </c>
      <c r="Z7" s="5" t="s">
        <v>43</v>
      </c>
      <c r="AA7" s="19" t="s">
        <v>43</v>
      </c>
      <c r="AB7" s="19" t="s">
        <v>43</v>
      </c>
      <c r="AC7" s="19" t="s">
        <v>43</v>
      </c>
      <c r="AD7" s="19" t="s">
        <v>43</v>
      </c>
      <c r="AE7" s="19"/>
      <c r="AF7" s="19"/>
      <c r="AG7" s="19"/>
      <c r="AH7" s="5" t="s">
        <v>43</v>
      </c>
      <c r="AI7" s="5" t="s">
        <v>43</v>
      </c>
      <c r="AJ7" s="5" t="s">
        <v>43</v>
      </c>
      <c r="AK7" s="19">
        <v>1</v>
      </c>
      <c r="AL7" s="69" t="s">
        <v>73</v>
      </c>
      <c r="AM7" s="20">
        <v>4750</v>
      </c>
      <c r="AN7" s="65">
        <f t="shared" ref="AN7:AN17" si="1">AM7*0.092903</f>
        <v>441.28924999999998</v>
      </c>
      <c r="AO7" s="20">
        <v>47</v>
      </c>
      <c r="AP7" s="19" t="s">
        <v>74</v>
      </c>
      <c r="AQ7" s="19">
        <f>AM7/AO7</f>
        <v>101.06382978723404</v>
      </c>
      <c r="AR7" s="66">
        <f t="shared" ref="AR7:AR10" si="2">AQ7*0.092903</f>
        <v>9.3891329787234046</v>
      </c>
      <c r="AS7" s="19">
        <v>4</v>
      </c>
      <c r="AT7" s="19">
        <f>AS7/3.281</f>
        <v>1.2191405059433098</v>
      </c>
      <c r="AU7" s="19" t="s">
        <v>166</v>
      </c>
      <c r="AV7" s="5" t="s">
        <v>43</v>
      </c>
      <c r="AW7" s="5" t="s">
        <v>43</v>
      </c>
      <c r="AX7" s="5" t="s">
        <v>43</v>
      </c>
      <c r="AZ7" s="5" t="s">
        <v>43</v>
      </c>
      <c r="BA7" s="5" t="s">
        <v>43</v>
      </c>
    </row>
    <row r="8" spans="1:53" x14ac:dyDescent="0.35">
      <c r="A8" t="s">
        <v>164</v>
      </c>
      <c r="B8" t="s">
        <v>76</v>
      </c>
      <c r="C8">
        <v>2</v>
      </c>
      <c r="D8">
        <v>54</v>
      </c>
      <c r="E8" s="1">
        <v>2</v>
      </c>
      <c r="F8" s="1">
        <v>0</v>
      </c>
      <c r="G8" s="1">
        <v>2</v>
      </c>
      <c r="H8" s="4">
        <v>43577</v>
      </c>
      <c r="I8" s="11">
        <v>1</v>
      </c>
      <c r="J8" s="6">
        <v>0.54166666666666663</v>
      </c>
      <c r="K8" s="1" t="s">
        <v>65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 t="s">
        <v>38</v>
      </c>
      <c r="R8" s="5">
        <v>48</v>
      </c>
      <c r="S8" s="5">
        <v>68</v>
      </c>
      <c r="T8" s="5" t="s">
        <v>77</v>
      </c>
      <c r="V8" s="5" t="s">
        <v>41</v>
      </c>
      <c r="W8" s="5">
        <v>1</v>
      </c>
      <c r="X8" s="5">
        <v>0</v>
      </c>
      <c r="Y8" s="5">
        <v>0</v>
      </c>
      <c r="Z8" s="5" t="s">
        <v>41</v>
      </c>
      <c r="AA8" s="19" t="s">
        <v>43</v>
      </c>
      <c r="AB8" s="19" t="s">
        <v>43</v>
      </c>
      <c r="AC8" s="19" t="s">
        <v>43</v>
      </c>
      <c r="AD8" s="19" t="s">
        <v>43</v>
      </c>
      <c r="AH8" s="5">
        <v>60</v>
      </c>
      <c r="AI8" s="5">
        <v>55</v>
      </c>
      <c r="AJ8" s="5" t="s">
        <v>55</v>
      </c>
      <c r="AK8" s="19" t="s">
        <v>43</v>
      </c>
      <c r="AL8" s="20" t="s">
        <v>43</v>
      </c>
      <c r="AN8" s="65"/>
      <c r="AP8" s="19" t="s">
        <v>43</v>
      </c>
      <c r="AQ8" s="19" t="s">
        <v>43</v>
      </c>
      <c r="AR8" s="66"/>
      <c r="AS8" s="19" t="s">
        <v>43</v>
      </c>
      <c r="AU8" s="19" t="s">
        <v>43</v>
      </c>
      <c r="AV8" s="5">
        <v>1</v>
      </c>
      <c r="AW8" s="5" t="s">
        <v>43</v>
      </c>
      <c r="AX8" s="5">
        <v>0</v>
      </c>
      <c r="AY8" s="5"/>
      <c r="AZ8" s="5" t="s">
        <v>44</v>
      </c>
      <c r="BA8" s="5" t="s">
        <v>78</v>
      </c>
    </row>
    <row r="9" spans="1:53" x14ac:dyDescent="0.35">
      <c r="A9" t="s">
        <v>79</v>
      </c>
      <c r="B9" t="s">
        <v>80</v>
      </c>
      <c r="C9">
        <v>2</v>
      </c>
      <c r="D9">
        <v>63</v>
      </c>
      <c r="E9" s="1">
        <v>1.67</v>
      </c>
      <c r="F9" s="1">
        <v>2</v>
      </c>
      <c r="G9" s="1">
        <v>2</v>
      </c>
      <c r="H9" s="4">
        <v>43577</v>
      </c>
      <c r="I9" s="11">
        <v>1</v>
      </c>
      <c r="J9" s="6">
        <v>0.45277777777777778</v>
      </c>
      <c r="K9" s="1" t="s">
        <v>65</v>
      </c>
      <c r="L9" s="1">
        <v>0</v>
      </c>
      <c r="M9" s="1">
        <v>0</v>
      </c>
      <c r="N9" s="1">
        <v>0</v>
      </c>
      <c r="O9" s="1">
        <v>1</v>
      </c>
      <c r="P9" s="1" t="s">
        <v>141</v>
      </c>
      <c r="Q9" s="1" t="s">
        <v>38</v>
      </c>
      <c r="R9" s="5">
        <v>40.25</v>
      </c>
      <c r="S9" s="5" t="s">
        <v>43</v>
      </c>
      <c r="T9" s="5">
        <v>58</v>
      </c>
      <c r="V9" s="5" t="s">
        <v>41</v>
      </c>
      <c r="W9" s="5">
        <v>1</v>
      </c>
      <c r="X9" s="5">
        <v>0</v>
      </c>
      <c r="Y9" s="5">
        <v>0</v>
      </c>
      <c r="Z9" s="5" t="s">
        <v>55</v>
      </c>
      <c r="AA9" s="19" t="s">
        <v>43</v>
      </c>
      <c r="AB9" s="19" t="s">
        <v>43</v>
      </c>
      <c r="AC9" s="19" t="s">
        <v>43</v>
      </c>
      <c r="AD9" s="19" t="s">
        <v>43</v>
      </c>
      <c r="AH9" s="5">
        <v>66</v>
      </c>
      <c r="AI9" s="5">
        <v>66</v>
      </c>
      <c r="AJ9" s="5" t="s">
        <v>55</v>
      </c>
      <c r="AK9" s="19" t="s">
        <v>43</v>
      </c>
      <c r="AL9" s="20" t="s">
        <v>43</v>
      </c>
      <c r="AN9" s="65"/>
      <c r="AP9" s="19" t="s">
        <v>43</v>
      </c>
      <c r="AQ9" s="19" t="s">
        <v>43</v>
      </c>
      <c r="AR9" s="66"/>
      <c r="AS9" s="19" t="s">
        <v>43</v>
      </c>
      <c r="AU9" s="19" t="s">
        <v>43</v>
      </c>
      <c r="AV9" s="5" t="s">
        <v>43</v>
      </c>
      <c r="AW9" s="5" t="s">
        <v>43</v>
      </c>
      <c r="AX9" s="5" t="s">
        <v>43</v>
      </c>
      <c r="AY9" s="5"/>
      <c r="AZ9" s="5" t="s">
        <v>89</v>
      </c>
      <c r="BA9" s="5" t="s">
        <v>244</v>
      </c>
    </row>
    <row r="10" spans="1:53" s="5" customFormat="1" x14ac:dyDescent="0.35">
      <c r="A10" s="5" t="s">
        <v>81</v>
      </c>
      <c r="B10" s="5" t="s">
        <v>82</v>
      </c>
      <c r="C10" s="5">
        <v>2</v>
      </c>
      <c r="D10" s="5">
        <v>76</v>
      </c>
      <c r="E10" s="1">
        <v>5</v>
      </c>
      <c r="F10" s="1">
        <v>1</v>
      </c>
      <c r="G10" s="1">
        <v>1</v>
      </c>
      <c r="H10" s="4">
        <v>43579</v>
      </c>
      <c r="I10" s="11">
        <v>1</v>
      </c>
      <c r="J10" s="6">
        <v>0.61458333333333337</v>
      </c>
      <c r="K10" s="1" t="s">
        <v>65</v>
      </c>
      <c r="L10" s="1">
        <v>0</v>
      </c>
      <c r="M10" s="1">
        <v>0</v>
      </c>
      <c r="N10" s="1">
        <v>0</v>
      </c>
      <c r="O10" s="1">
        <v>0</v>
      </c>
      <c r="P10" s="1" t="s">
        <v>142</v>
      </c>
      <c r="Q10" s="1" t="s">
        <v>38</v>
      </c>
      <c r="R10" s="5" t="s">
        <v>43</v>
      </c>
      <c r="S10" s="5" t="s">
        <v>43</v>
      </c>
      <c r="T10" s="5" t="s">
        <v>43</v>
      </c>
      <c r="V10" s="5" t="s">
        <v>43</v>
      </c>
      <c r="W10" s="5" t="s">
        <v>43</v>
      </c>
      <c r="X10" s="5" t="s">
        <v>43</v>
      </c>
      <c r="Y10" s="5" t="s">
        <v>43</v>
      </c>
      <c r="Z10" s="5" t="s">
        <v>43</v>
      </c>
      <c r="AA10" s="19" t="s">
        <v>43</v>
      </c>
      <c r="AB10" s="19" t="s">
        <v>43</v>
      </c>
      <c r="AC10" s="19" t="s">
        <v>43</v>
      </c>
      <c r="AD10" s="19" t="s">
        <v>43</v>
      </c>
      <c r="AE10" s="19"/>
      <c r="AF10" s="19"/>
      <c r="AG10" s="19"/>
      <c r="AH10" s="5" t="s">
        <v>43</v>
      </c>
      <c r="AI10" s="5" t="s">
        <v>43</v>
      </c>
      <c r="AJ10" s="5" t="s">
        <v>43</v>
      </c>
      <c r="AK10" s="19">
        <v>1</v>
      </c>
      <c r="AL10" s="69" t="s">
        <v>83</v>
      </c>
      <c r="AM10" s="20">
        <v>5760</v>
      </c>
      <c r="AN10" s="65">
        <f t="shared" si="1"/>
        <v>535.12127999999996</v>
      </c>
      <c r="AO10" s="20">
        <v>80</v>
      </c>
      <c r="AP10" s="19">
        <v>75</v>
      </c>
      <c r="AQ10" s="19">
        <f>AM10/AO10</f>
        <v>72</v>
      </c>
      <c r="AR10" s="66">
        <f t="shared" si="2"/>
        <v>6.6890159999999996</v>
      </c>
      <c r="AS10" s="19">
        <v>5</v>
      </c>
      <c r="AT10" s="19">
        <f>AS10/3.281</f>
        <v>1.5239256324291375</v>
      </c>
      <c r="AU10" s="19" t="s">
        <v>166</v>
      </c>
      <c r="AV10" s="5">
        <v>1</v>
      </c>
      <c r="AW10" s="5" t="s">
        <v>43</v>
      </c>
      <c r="AX10" s="5">
        <v>0</v>
      </c>
      <c r="AZ10" s="5" t="s">
        <v>84</v>
      </c>
      <c r="BA10" s="5" t="s">
        <v>85</v>
      </c>
    </row>
    <row r="11" spans="1:53" x14ac:dyDescent="0.35">
      <c r="A11" t="s">
        <v>86</v>
      </c>
      <c r="B11" t="s">
        <v>87</v>
      </c>
      <c r="C11">
        <v>2</v>
      </c>
      <c r="D11">
        <v>55</v>
      </c>
      <c r="E11" s="1">
        <v>4</v>
      </c>
      <c r="F11" s="1">
        <v>2</v>
      </c>
      <c r="G11" s="1">
        <v>2</v>
      </c>
      <c r="H11" s="4">
        <v>43584</v>
      </c>
      <c r="I11" s="11">
        <v>1</v>
      </c>
      <c r="J11" s="6">
        <v>0.52083333333333337</v>
      </c>
      <c r="K11" s="1" t="s">
        <v>65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 t="s">
        <v>38</v>
      </c>
      <c r="R11" s="5" t="s">
        <v>88</v>
      </c>
      <c r="S11" s="5">
        <v>86</v>
      </c>
      <c r="T11" s="5" t="s">
        <v>43</v>
      </c>
      <c r="V11" s="5" t="s">
        <v>55</v>
      </c>
      <c r="W11" s="5">
        <v>1</v>
      </c>
      <c r="X11" s="5">
        <v>0</v>
      </c>
      <c r="Y11" s="5">
        <v>0</v>
      </c>
      <c r="Z11" s="5" t="s">
        <v>41</v>
      </c>
      <c r="AA11" s="19" t="s">
        <v>43</v>
      </c>
      <c r="AB11" s="19" t="s">
        <v>43</v>
      </c>
      <c r="AC11" s="19" t="s">
        <v>43</v>
      </c>
      <c r="AD11" s="19" t="s">
        <v>43</v>
      </c>
      <c r="AH11" s="5">
        <v>60</v>
      </c>
      <c r="AI11" s="5">
        <v>55</v>
      </c>
      <c r="AJ11" s="5" t="s">
        <v>41</v>
      </c>
      <c r="AK11" s="19" t="s">
        <v>43</v>
      </c>
      <c r="AL11" s="20" t="s">
        <v>43</v>
      </c>
      <c r="AN11" s="65"/>
      <c r="AP11" s="19" t="s">
        <v>43</v>
      </c>
      <c r="AQ11" s="19" t="s">
        <v>43</v>
      </c>
      <c r="AR11" s="66"/>
      <c r="AS11" s="19" t="s">
        <v>43</v>
      </c>
      <c r="AU11" s="19" t="s">
        <v>43</v>
      </c>
      <c r="AV11" s="5">
        <v>1</v>
      </c>
      <c r="AW11" s="5" t="s">
        <v>43</v>
      </c>
      <c r="AX11" s="5">
        <v>0</v>
      </c>
      <c r="AY11" s="5"/>
      <c r="AZ11" s="5" t="s">
        <v>89</v>
      </c>
      <c r="BA11" s="5" t="s">
        <v>145</v>
      </c>
    </row>
    <row r="12" spans="1:53" s="5" customFormat="1" x14ac:dyDescent="0.35">
      <c r="A12" s="5" t="s">
        <v>90</v>
      </c>
      <c r="B12" s="5">
        <v>3</v>
      </c>
      <c r="C12" s="5">
        <v>0</v>
      </c>
      <c r="D12" s="5">
        <v>43</v>
      </c>
      <c r="E12" s="1" t="s">
        <v>91</v>
      </c>
      <c r="F12" s="1">
        <v>3</v>
      </c>
      <c r="G12" s="1">
        <v>0</v>
      </c>
      <c r="H12" s="4">
        <v>43585</v>
      </c>
      <c r="I12" s="11">
        <v>1</v>
      </c>
      <c r="J12" s="6">
        <v>0.44791666666666669</v>
      </c>
      <c r="K12" s="1" t="s">
        <v>43</v>
      </c>
      <c r="L12" s="1">
        <v>0</v>
      </c>
      <c r="M12" s="1">
        <v>0</v>
      </c>
      <c r="N12" s="1">
        <v>1</v>
      </c>
      <c r="O12" s="1">
        <v>0</v>
      </c>
      <c r="P12" s="1" t="s">
        <v>146</v>
      </c>
      <c r="Q12" s="1" t="s">
        <v>38</v>
      </c>
      <c r="R12" s="5" t="s">
        <v>43</v>
      </c>
      <c r="S12" s="5" t="s">
        <v>43</v>
      </c>
      <c r="T12" s="5" t="s">
        <v>43</v>
      </c>
      <c r="V12" s="5" t="s">
        <v>43</v>
      </c>
      <c r="W12" s="5" t="s">
        <v>43</v>
      </c>
      <c r="X12" s="5" t="s">
        <v>43</v>
      </c>
      <c r="Y12" s="5" t="s">
        <v>43</v>
      </c>
      <c r="Z12" s="5" t="s">
        <v>43</v>
      </c>
      <c r="AA12" s="19" t="s">
        <v>43</v>
      </c>
      <c r="AB12" s="19" t="s">
        <v>43</v>
      </c>
      <c r="AC12" s="19" t="s">
        <v>43</v>
      </c>
      <c r="AD12" s="19" t="s">
        <v>43</v>
      </c>
      <c r="AE12" s="19"/>
      <c r="AF12" s="19"/>
      <c r="AG12" s="19"/>
      <c r="AH12" s="5" t="s">
        <v>43</v>
      </c>
      <c r="AI12" s="5" t="s">
        <v>43</v>
      </c>
      <c r="AJ12" s="5" t="s">
        <v>43</v>
      </c>
      <c r="AK12" s="19">
        <v>1</v>
      </c>
      <c r="AL12" s="69">
        <v>3656</v>
      </c>
      <c r="AM12" s="20">
        <v>3656</v>
      </c>
      <c r="AN12" s="65">
        <f t="shared" si="1"/>
        <v>339.653368</v>
      </c>
      <c r="AO12" s="20">
        <v>44</v>
      </c>
      <c r="AP12" s="19" t="s">
        <v>43</v>
      </c>
      <c r="AQ12" s="19">
        <f>AM12/AO12</f>
        <v>83.090909090909093</v>
      </c>
      <c r="AR12" s="66">
        <f>AQ12*0.092903</f>
        <v>7.7193947272727277</v>
      </c>
      <c r="AS12" s="67" t="s">
        <v>248</v>
      </c>
      <c r="AT12" s="70">
        <f>5.5/3.281</f>
        <v>1.6763181956720512</v>
      </c>
      <c r="AU12" s="19" t="s">
        <v>166</v>
      </c>
      <c r="AV12" s="5">
        <v>1</v>
      </c>
      <c r="AW12" s="5" t="s">
        <v>43</v>
      </c>
      <c r="AX12" s="5" t="s">
        <v>43</v>
      </c>
      <c r="AZ12" s="5" t="s">
        <v>99</v>
      </c>
      <c r="BA12" s="5" t="s">
        <v>239</v>
      </c>
    </row>
    <row r="13" spans="1:53" x14ac:dyDescent="0.35">
      <c r="A13" t="s">
        <v>156</v>
      </c>
      <c r="B13" t="s">
        <v>92</v>
      </c>
      <c r="C13">
        <v>4</v>
      </c>
      <c r="D13">
        <v>30</v>
      </c>
      <c r="E13" s="1">
        <v>2.2200000000000002</v>
      </c>
      <c r="F13" s="1">
        <v>2</v>
      </c>
      <c r="G13" s="1">
        <v>1</v>
      </c>
      <c r="H13" s="4">
        <v>43591</v>
      </c>
      <c r="I13" s="11">
        <v>1</v>
      </c>
      <c r="J13" s="6">
        <v>0.47916666666666669</v>
      </c>
      <c r="K13" s="1" t="s">
        <v>43</v>
      </c>
      <c r="L13" s="1">
        <v>0</v>
      </c>
      <c r="M13" s="1">
        <v>0</v>
      </c>
      <c r="N13" s="1">
        <v>0</v>
      </c>
      <c r="O13" s="1">
        <v>0</v>
      </c>
      <c r="P13" s="1" t="s">
        <v>118</v>
      </c>
      <c r="Q13" s="1" t="s">
        <v>49</v>
      </c>
      <c r="R13" s="5">
        <v>47.5</v>
      </c>
      <c r="S13" s="5">
        <v>72</v>
      </c>
      <c r="T13" s="5" t="s">
        <v>93</v>
      </c>
      <c r="V13" s="5" t="s">
        <v>41</v>
      </c>
      <c r="W13" s="5">
        <v>1</v>
      </c>
      <c r="X13" s="5">
        <v>0</v>
      </c>
      <c r="Y13" s="5">
        <v>0</v>
      </c>
      <c r="Z13" s="5" t="s">
        <v>41</v>
      </c>
      <c r="AA13" s="19" t="s">
        <v>43</v>
      </c>
      <c r="AB13" s="19" t="s">
        <v>43</v>
      </c>
      <c r="AC13" s="19" t="s">
        <v>43</v>
      </c>
      <c r="AD13" s="19" t="s">
        <v>43</v>
      </c>
      <c r="AH13" s="5">
        <v>40</v>
      </c>
      <c r="AI13" s="5">
        <v>30</v>
      </c>
      <c r="AJ13" s="5" t="s">
        <v>55</v>
      </c>
      <c r="AK13" s="19" t="s">
        <v>43</v>
      </c>
      <c r="AL13" s="20" t="s">
        <v>43</v>
      </c>
      <c r="AN13" s="65"/>
      <c r="AP13" s="19" t="s">
        <v>43</v>
      </c>
      <c r="AQ13" s="19" t="s">
        <v>43</v>
      </c>
      <c r="AR13" s="66"/>
      <c r="AS13" s="19" t="s">
        <v>43</v>
      </c>
      <c r="AU13" s="19" t="s">
        <v>43</v>
      </c>
      <c r="AV13" s="5">
        <v>1</v>
      </c>
      <c r="AW13" s="5" t="s">
        <v>43</v>
      </c>
      <c r="AX13" s="5">
        <v>35</v>
      </c>
      <c r="AY13" s="5"/>
      <c r="AZ13" s="5" t="s">
        <v>89</v>
      </c>
      <c r="BA13" s="5" t="s">
        <v>94</v>
      </c>
    </row>
    <row r="14" spans="1:53" x14ac:dyDescent="0.35">
      <c r="A14" t="s">
        <v>158</v>
      </c>
      <c r="B14" s="5" t="s">
        <v>96</v>
      </c>
      <c r="C14">
        <v>4</v>
      </c>
      <c r="D14">
        <v>57</v>
      </c>
      <c r="E14" s="1" t="s">
        <v>97</v>
      </c>
      <c r="F14" s="1">
        <v>1</v>
      </c>
      <c r="G14" s="1">
        <v>2</v>
      </c>
      <c r="H14" s="4">
        <v>43591</v>
      </c>
      <c r="I14" s="11">
        <v>1</v>
      </c>
      <c r="J14" s="6">
        <v>0.41666666666666669</v>
      </c>
      <c r="K14" s="1" t="s">
        <v>65</v>
      </c>
      <c r="L14" s="1">
        <v>1</v>
      </c>
      <c r="M14" s="1">
        <v>0</v>
      </c>
      <c r="N14" s="1">
        <v>1</v>
      </c>
      <c r="O14" s="1">
        <v>0</v>
      </c>
      <c r="P14" s="1">
        <v>0</v>
      </c>
      <c r="Q14" s="1" t="s">
        <v>38</v>
      </c>
      <c r="R14" s="5">
        <v>39</v>
      </c>
      <c r="S14" s="5">
        <v>56</v>
      </c>
      <c r="T14" s="5">
        <v>81</v>
      </c>
      <c r="V14" s="5" t="s">
        <v>41</v>
      </c>
      <c r="W14" s="5">
        <v>0</v>
      </c>
      <c r="X14" s="5">
        <v>1</v>
      </c>
      <c r="Y14" s="5">
        <v>0</v>
      </c>
      <c r="Z14" s="5" t="s">
        <v>41</v>
      </c>
      <c r="AA14" s="19">
        <v>1</v>
      </c>
      <c r="AB14" s="19">
        <v>3</v>
      </c>
      <c r="AC14" s="19">
        <v>73</v>
      </c>
      <c r="AD14" s="19">
        <v>57</v>
      </c>
      <c r="AE14" s="68">
        <v>66</v>
      </c>
      <c r="AF14" s="68">
        <f>AE14/AC14</f>
        <v>0.90410958904109584</v>
      </c>
      <c r="AG14" s="19">
        <f t="shared" si="0"/>
        <v>78.082191780821915</v>
      </c>
      <c r="AH14" s="5" t="s">
        <v>43</v>
      </c>
      <c r="AI14" s="5" t="s">
        <v>43</v>
      </c>
      <c r="AJ14" s="5" t="s">
        <v>43</v>
      </c>
      <c r="AK14" s="19" t="s">
        <v>43</v>
      </c>
      <c r="AL14" s="20" t="s">
        <v>43</v>
      </c>
      <c r="AN14" s="65"/>
      <c r="AP14" s="19" t="s">
        <v>43</v>
      </c>
      <c r="AQ14" s="19" t="s">
        <v>43</v>
      </c>
      <c r="AR14" s="66"/>
      <c r="AS14" s="19" t="s">
        <v>43</v>
      </c>
      <c r="AU14" s="19" t="s">
        <v>166</v>
      </c>
      <c r="AV14" s="5" t="s">
        <v>43</v>
      </c>
      <c r="AW14" s="5" t="s">
        <v>43</v>
      </c>
      <c r="AX14" s="5" t="s">
        <v>43</v>
      </c>
      <c r="AY14" s="5"/>
      <c r="AZ14" s="5" t="s">
        <v>99</v>
      </c>
      <c r="BA14" s="5" t="s">
        <v>149</v>
      </c>
    </row>
    <row r="15" spans="1:53" x14ac:dyDescent="0.35">
      <c r="A15" t="s">
        <v>159</v>
      </c>
      <c r="B15" s="5" t="s">
        <v>98</v>
      </c>
      <c r="C15">
        <v>2</v>
      </c>
      <c r="D15">
        <v>4</v>
      </c>
      <c r="E15" s="1">
        <v>2</v>
      </c>
      <c r="F15" s="1">
        <v>0</v>
      </c>
      <c r="G15" s="1">
        <v>0</v>
      </c>
      <c r="H15" s="4">
        <v>43595</v>
      </c>
      <c r="I15" s="11">
        <v>1</v>
      </c>
      <c r="J15" s="6">
        <v>0.52083333333333337</v>
      </c>
      <c r="K15" s="1" t="s">
        <v>65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 t="s">
        <v>38</v>
      </c>
      <c r="R15" s="5">
        <v>40</v>
      </c>
      <c r="S15" s="5">
        <v>52</v>
      </c>
      <c r="T15" s="5" t="s">
        <v>93</v>
      </c>
      <c r="V15" s="5" t="s">
        <v>41</v>
      </c>
      <c r="W15" s="5">
        <v>1</v>
      </c>
      <c r="X15" s="5">
        <v>0</v>
      </c>
      <c r="Y15" s="5">
        <v>0</v>
      </c>
      <c r="Z15" s="5" t="s">
        <v>41</v>
      </c>
      <c r="AA15" s="19" t="s">
        <v>43</v>
      </c>
      <c r="AB15" s="19" t="s">
        <v>43</v>
      </c>
      <c r="AC15" s="19" t="s">
        <v>43</v>
      </c>
      <c r="AD15" s="19" t="s">
        <v>43</v>
      </c>
      <c r="AH15" s="5">
        <v>41</v>
      </c>
      <c r="AI15" s="5">
        <v>41</v>
      </c>
      <c r="AJ15" s="5" t="s">
        <v>55</v>
      </c>
      <c r="AK15" s="19" t="s">
        <v>43</v>
      </c>
      <c r="AL15" s="20" t="s">
        <v>43</v>
      </c>
      <c r="AN15" s="65"/>
      <c r="AP15" s="19" t="s">
        <v>43</v>
      </c>
      <c r="AQ15" s="19" t="s">
        <v>43</v>
      </c>
      <c r="AR15" s="66"/>
      <c r="AS15" s="19" t="s">
        <v>43</v>
      </c>
      <c r="AU15" s="19" t="s">
        <v>43</v>
      </c>
      <c r="AV15" s="5" t="s">
        <v>43</v>
      </c>
      <c r="AW15" s="5" t="s">
        <v>43</v>
      </c>
      <c r="AX15" s="5">
        <v>0</v>
      </c>
      <c r="AY15" s="5"/>
      <c r="AZ15" s="5" t="s">
        <v>99</v>
      </c>
      <c r="BA15" s="5" t="s">
        <v>100</v>
      </c>
    </row>
    <row r="16" spans="1:53" x14ac:dyDescent="0.35">
      <c r="A16" t="s">
        <v>101</v>
      </c>
      <c r="B16" s="5" t="s">
        <v>102</v>
      </c>
      <c r="C16">
        <v>2</v>
      </c>
      <c r="D16">
        <v>49</v>
      </c>
      <c r="E16" s="1">
        <v>1.1100000000000001</v>
      </c>
      <c r="F16" s="1">
        <v>1</v>
      </c>
      <c r="G16" s="1">
        <v>0</v>
      </c>
      <c r="H16" s="4">
        <v>43595</v>
      </c>
      <c r="I16" s="11">
        <v>1</v>
      </c>
      <c r="J16" s="6">
        <v>0.39583333333333331</v>
      </c>
      <c r="K16" s="1" t="s">
        <v>65</v>
      </c>
      <c r="L16" s="1">
        <v>0</v>
      </c>
      <c r="M16" s="1">
        <v>0</v>
      </c>
      <c r="N16" s="1">
        <v>1</v>
      </c>
      <c r="O16" s="1">
        <v>1</v>
      </c>
      <c r="P16" s="1">
        <v>0</v>
      </c>
      <c r="Q16" s="1" t="s">
        <v>38</v>
      </c>
      <c r="R16" s="5" t="s">
        <v>103</v>
      </c>
      <c r="S16" s="5">
        <v>68</v>
      </c>
      <c r="T16" s="5" t="s">
        <v>93</v>
      </c>
      <c r="V16" s="5" t="s">
        <v>41</v>
      </c>
      <c r="W16" s="5">
        <v>1</v>
      </c>
      <c r="X16" s="5">
        <v>0</v>
      </c>
      <c r="Y16" s="5">
        <v>0</v>
      </c>
      <c r="Z16" s="5" t="s">
        <v>41</v>
      </c>
      <c r="AA16" s="19" t="s">
        <v>43</v>
      </c>
      <c r="AB16" s="19" t="s">
        <v>43</v>
      </c>
      <c r="AC16" s="19" t="s">
        <v>43</v>
      </c>
      <c r="AD16" s="19" t="s">
        <v>43</v>
      </c>
      <c r="AH16" s="5">
        <v>56</v>
      </c>
      <c r="AI16" s="5">
        <v>47</v>
      </c>
      <c r="AJ16" s="5" t="s">
        <v>55</v>
      </c>
      <c r="AK16" s="19" t="s">
        <v>43</v>
      </c>
      <c r="AL16" s="20" t="s">
        <v>43</v>
      </c>
      <c r="AN16" s="65"/>
      <c r="AP16" s="19" t="s">
        <v>43</v>
      </c>
      <c r="AQ16" s="19" t="s">
        <v>43</v>
      </c>
      <c r="AR16" s="66"/>
      <c r="AS16" s="19" t="s">
        <v>43</v>
      </c>
      <c r="AU16" s="19" t="s">
        <v>43</v>
      </c>
      <c r="AV16" s="5">
        <v>1</v>
      </c>
      <c r="AW16" s="5" t="s">
        <v>43</v>
      </c>
      <c r="AX16" s="5">
        <v>50</v>
      </c>
      <c r="AY16" s="5"/>
      <c r="AZ16" s="5" t="s">
        <v>104</v>
      </c>
      <c r="BA16" s="5" t="s">
        <v>105</v>
      </c>
    </row>
    <row r="17" spans="1:53" s="5" customFormat="1" ht="40" customHeight="1" x14ac:dyDescent="0.35">
      <c r="A17" s="5" t="s">
        <v>163</v>
      </c>
      <c r="B17" s="5" t="s">
        <v>43</v>
      </c>
      <c r="C17" s="5">
        <v>2</v>
      </c>
      <c r="D17" s="5" t="s">
        <v>43</v>
      </c>
      <c r="E17" s="1">
        <v>3</v>
      </c>
      <c r="F17" s="1" t="s">
        <v>56</v>
      </c>
      <c r="G17" s="1">
        <v>0</v>
      </c>
      <c r="H17" s="4">
        <v>43558</v>
      </c>
      <c r="I17" s="11">
        <v>1</v>
      </c>
      <c r="J17" s="6">
        <v>0.54166666666666663</v>
      </c>
      <c r="K17" s="1" t="s">
        <v>65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 t="s">
        <v>38</v>
      </c>
      <c r="R17" s="5" t="s">
        <v>43</v>
      </c>
      <c r="S17" s="5" t="s">
        <v>43</v>
      </c>
      <c r="T17" s="5" t="s">
        <v>43</v>
      </c>
      <c r="V17" s="5" t="s">
        <v>43</v>
      </c>
      <c r="W17" s="5" t="s">
        <v>43</v>
      </c>
      <c r="X17" s="5" t="s">
        <v>43</v>
      </c>
      <c r="Y17" s="5" t="s">
        <v>43</v>
      </c>
      <c r="Z17" s="5" t="s">
        <v>43</v>
      </c>
      <c r="AA17" s="19" t="s">
        <v>43</v>
      </c>
      <c r="AB17" s="19" t="s">
        <v>43</v>
      </c>
      <c r="AC17" s="19" t="s">
        <v>43</v>
      </c>
      <c r="AD17" s="19" t="s">
        <v>43</v>
      </c>
      <c r="AE17" s="19"/>
      <c r="AF17" s="19"/>
      <c r="AG17" s="19"/>
      <c r="AH17" s="5" t="s">
        <v>43</v>
      </c>
      <c r="AI17" s="5" t="s">
        <v>43</v>
      </c>
      <c r="AJ17" s="5" t="s">
        <v>43</v>
      </c>
      <c r="AK17" s="19">
        <v>2</v>
      </c>
      <c r="AL17" s="69" t="s">
        <v>190</v>
      </c>
      <c r="AM17" s="20">
        <f>(2853+1875)/2</f>
        <v>2364</v>
      </c>
      <c r="AN17" s="65">
        <f t="shared" si="1"/>
        <v>219.622692</v>
      </c>
      <c r="AO17" s="20">
        <v>35</v>
      </c>
      <c r="AP17" s="19" t="s">
        <v>43</v>
      </c>
      <c r="AQ17" s="19">
        <f>AM17/AO17</f>
        <v>67.542857142857144</v>
      </c>
      <c r="AR17" s="66">
        <f>AQ17*0.092903</f>
        <v>6.2749340571428576</v>
      </c>
      <c r="AS17" s="67" t="s">
        <v>247</v>
      </c>
      <c r="AT17" s="70">
        <f>3/3.281</f>
        <v>0.91435537945748246</v>
      </c>
      <c r="AU17" s="19" t="s">
        <v>166</v>
      </c>
      <c r="AV17" s="5" t="s">
        <v>43</v>
      </c>
      <c r="AW17" s="5" t="s">
        <v>43</v>
      </c>
      <c r="AX17" s="5" t="s">
        <v>43</v>
      </c>
      <c r="AZ17" s="5" t="s">
        <v>99</v>
      </c>
      <c r="BA17" s="5" t="s">
        <v>242</v>
      </c>
    </row>
    <row r="18" spans="1:53" x14ac:dyDescent="0.35">
      <c r="A18" t="s">
        <v>106</v>
      </c>
      <c r="B18" s="5" t="s">
        <v>107</v>
      </c>
      <c r="C18">
        <v>2</v>
      </c>
      <c r="D18">
        <v>65</v>
      </c>
      <c r="E18" s="1">
        <v>1.1100000000000001</v>
      </c>
      <c r="F18" s="1">
        <v>1</v>
      </c>
      <c r="G18" s="1">
        <v>1</v>
      </c>
      <c r="H18" s="4">
        <v>43599</v>
      </c>
      <c r="I18" s="11">
        <v>1</v>
      </c>
      <c r="J18" s="6">
        <v>0.55208333333333337</v>
      </c>
      <c r="K18" s="1" t="s">
        <v>65</v>
      </c>
      <c r="L18" s="1">
        <v>1</v>
      </c>
      <c r="M18" s="1">
        <v>0</v>
      </c>
      <c r="N18" s="1">
        <v>1</v>
      </c>
      <c r="O18" s="1">
        <v>0</v>
      </c>
      <c r="P18" s="1">
        <v>0</v>
      </c>
      <c r="Q18" s="1" t="s">
        <v>38</v>
      </c>
      <c r="R18" s="5">
        <v>46</v>
      </c>
      <c r="S18" s="5">
        <v>66</v>
      </c>
      <c r="T18" s="5">
        <v>86</v>
      </c>
      <c r="V18" s="5" t="s">
        <v>41</v>
      </c>
      <c r="W18" s="5">
        <v>0</v>
      </c>
      <c r="X18" s="5">
        <v>1</v>
      </c>
      <c r="Y18" s="5">
        <v>0</v>
      </c>
      <c r="Z18" s="5" t="s">
        <v>41</v>
      </c>
      <c r="AA18" s="19">
        <v>1</v>
      </c>
      <c r="AB18" s="19">
        <v>4</v>
      </c>
      <c r="AC18" s="19">
        <v>70</v>
      </c>
      <c r="AD18" s="19">
        <v>57</v>
      </c>
      <c r="AE18" s="68">
        <v>61</v>
      </c>
      <c r="AF18" s="68">
        <f>AE18/AC18</f>
        <v>0.87142857142857144</v>
      </c>
      <c r="AG18" s="19">
        <f t="shared" si="0"/>
        <v>81.428571428571431</v>
      </c>
      <c r="AH18" s="5" t="s">
        <v>43</v>
      </c>
      <c r="AI18" s="5" t="s">
        <v>43</v>
      </c>
      <c r="AJ18" s="5" t="s">
        <v>43</v>
      </c>
      <c r="AK18" s="19" t="s">
        <v>43</v>
      </c>
      <c r="AL18" s="20" t="s">
        <v>43</v>
      </c>
      <c r="AP18" s="19" t="s">
        <v>43</v>
      </c>
      <c r="AQ18" s="19" t="s">
        <v>43</v>
      </c>
      <c r="AS18" s="19" t="s">
        <v>43</v>
      </c>
      <c r="AU18" s="19" t="s">
        <v>43</v>
      </c>
      <c r="AV18" s="5" t="s">
        <v>43</v>
      </c>
      <c r="AW18" s="5" t="s">
        <v>43</v>
      </c>
      <c r="AX18" s="5" t="s">
        <v>43</v>
      </c>
      <c r="AY18" s="5"/>
      <c r="AZ18" s="5" t="s">
        <v>89</v>
      </c>
      <c r="BA18" s="5" t="s">
        <v>243</v>
      </c>
    </row>
    <row r="19" spans="1:53" x14ac:dyDescent="0.35">
      <c r="A19" t="s">
        <v>108</v>
      </c>
      <c r="B19" s="5" t="s">
        <v>109</v>
      </c>
      <c r="C19">
        <v>4</v>
      </c>
      <c r="D19">
        <v>57</v>
      </c>
      <c r="E19" s="1" t="s">
        <v>35</v>
      </c>
      <c r="F19" s="1">
        <v>3</v>
      </c>
      <c r="G19" s="1">
        <v>2</v>
      </c>
      <c r="H19" s="4">
        <v>43599</v>
      </c>
      <c r="I19" s="11">
        <v>1</v>
      </c>
      <c r="J19" s="6">
        <v>0.46875</v>
      </c>
      <c r="K19" s="1" t="s">
        <v>65</v>
      </c>
      <c r="L19" s="1">
        <v>1</v>
      </c>
      <c r="M19" s="1">
        <v>1</v>
      </c>
      <c r="N19" s="1">
        <v>1</v>
      </c>
      <c r="O19" s="1">
        <v>0</v>
      </c>
      <c r="P19" s="1">
        <v>0</v>
      </c>
      <c r="Q19" s="1" t="s">
        <v>38</v>
      </c>
      <c r="R19" s="5">
        <v>37</v>
      </c>
      <c r="S19" s="5">
        <v>63</v>
      </c>
      <c r="T19" s="5">
        <v>87</v>
      </c>
      <c r="V19" s="5" t="s">
        <v>41</v>
      </c>
      <c r="W19" s="5">
        <v>0</v>
      </c>
      <c r="X19" s="5">
        <v>1</v>
      </c>
      <c r="Y19" s="5">
        <v>0</v>
      </c>
      <c r="Z19" s="5" t="s">
        <v>41</v>
      </c>
      <c r="AA19" s="19">
        <v>1</v>
      </c>
      <c r="AB19" s="19">
        <v>3</v>
      </c>
      <c r="AC19" s="19">
        <v>69</v>
      </c>
      <c r="AD19" s="19">
        <v>57</v>
      </c>
      <c r="AE19" s="68">
        <v>58</v>
      </c>
      <c r="AF19" s="68">
        <f>AE19/AC19</f>
        <v>0.84057971014492749</v>
      </c>
      <c r="AG19" s="19">
        <f t="shared" si="0"/>
        <v>82.608695652173907</v>
      </c>
      <c r="AH19" s="5" t="s">
        <v>43</v>
      </c>
      <c r="AI19" s="5" t="s">
        <v>43</v>
      </c>
      <c r="AJ19" s="5" t="s">
        <v>43</v>
      </c>
      <c r="AK19" s="19" t="s">
        <v>43</v>
      </c>
      <c r="AL19" s="20" t="s">
        <v>43</v>
      </c>
      <c r="AP19" s="19" t="s">
        <v>43</v>
      </c>
      <c r="AQ19" s="19" t="s">
        <v>43</v>
      </c>
      <c r="AS19" s="19" t="s">
        <v>43</v>
      </c>
      <c r="AU19" s="19" t="s">
        <v>43</v>
      </c>
      <c r="AV19" s="5">
        <v>1</v>
      </c>
      <c r="AW19" s="5" t="s">
        <v>43</v>
      </c>
      <c r="AX19" s="5">
        <v>0</v>
      </c>
      <c r="AY19" s="5"/>
      <c r="AZ19" s="5" t="s">
        <v>99</v>
      </c>
      <c r="BA19" s="5" t="s">
        <v>110</v>
      </c>
    </row>
    <row r="20" spans="1:53" x14ac:dyDescent="0.35">
      <c r="A20" t="s">
        <v>161</v>
      </c>
      <c r="B20" s="5" t="s">
        <v>152</v>
      </c>
      <c r="C20">
        <v>2</v>
      </c>
      <c r="D20">
        <v>64</v>
      </c>
      <c r="E20" s="1">
        <v>4</v>
      </c>
      <c r="F20" s="1">
        <v>1</v>
      </c>
      <c r="G20" s="1">
        <v>1</v>
      </c>
      <c r="H20" s="4">
        <v>43593</v>
      </c>
      <c r="I20" s="11">
        <v>1</v>
      </c>
      <c r="J20" s="6">
        <v>0.52083333333333337</v>
      </c>
      <c r="K20" s="1" t="s">
        <v>65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 t="s">
        <v>49</v>
      </c>
      <c r="R20" s="5" t="s">
        <v>111</v>
      </c>
      <c r="S20" s="5" t="s">
        <v>153</v>
      </c>
      <c r="T20" s="5" t="s">
        <v>43</v>
      </c>
      <c r="V20" s="5" t="s">
        <v>55</v>
      </c>
      <c r="W20" s="5">
        <v>1</v>
      </c>
      <c r="X20" s="5">
        <v>0</v>
      </c>
      <c r="Y20" s="5">
        <v>0</v>
      </c>
      <c r="Z20" s="5" t="s">
        <v>43</v>
      </c>
      <c r="AA20" s="19" t="s">
        <v>43</v>
      </c>
      <c r="AB20" s="19" t="s">
        <v>43</v>
      </c>
      <c r="AC20" s="19" t="s">
        <v>43</v>
      </c>
      <c r="AD20" s="19" t="s">
        <v>43</v>
      </c>
      <c r="AH20" s="5">
        <f>50 + 23</f>
        <v>73</v>
      </c>
      <c r="AI20" s="5" t="s">
        <v>43</v>
      </c>
      <c r="AJ20" s="5" t="s">
        <v>55</v>
      </c>
      <c r="AK20" s="19" t="s">
        <v>43</v>
      </c>
      <c r="AL20" s="20" t="s">
        <v>43</v>
      </c>
      <c r="AP20" s="19" t="s">
        <v>43</v>
      </c>
      <c r="AQ20" s="19" t="s">
        <v>43</v>
      </c>
      <c r="AS20" s="19" t="s">
        <v>43</v>
      </c>
      <c r="AU20" s="19" t="s">
        <v>43</v>
      </c>
      <c r="AV20" s="5" t="s">
        <v>43</v>
      </c>
      <c r="AW20" s="5" t="s">
        <v>43</v>
      </c>
      <c r="AX20" s="5" t="s">
        <v>43</v>
      </c>
      <c r="AY20" s="5"/>
      <c r="AZ20" s="5" t="s">
        <v>43</v>
      </c>
      <c r="BA20" s="5" t="s">
        <v>43</v>
      </c>
    </row>
    <row r="21" spans="1:53" x14ac:dyDescent="0.35">
      <c r="A21" t="s">
        <v>160</v>
      </c>
      <c r="B21" s="5" t="s">
        <v>154</v>
      </c>
      <c r="C21">
        <v>2</v>
      </c>
      <c r="D21">
        <v>42</v>
      </c>
      <c r="E21" s="1" t="s">
        <v>43</v>
      </c>
      <c r="F21" s="1">
        <v>1</v>
      </c>
      <c r="G21" s="1">
        <v>1</v>
      </c>
      <c r="H21" s="4">
        <v>43593</v>
      </c>
      <c r="I21" s="11">
        <v>1</v>
      </c>
      <c r="J21" s="6">
        <v>0.4375</v>
      </c>
      <c r="K21" s="1" t="s">
        <v>65</v>
      </c>
      <c r="L21" s="1">
        <v>0</v>
      </c>
      <c r="M21" s="1">
        <v>0</v>
      </c>
      <c r="N21" s="1">
        <v>0</v>
      </c>
      <c r="O21" s="1">
        <v>1</v>
      </c>
      <c r="P21" s="1" t="s">
        <v>112</v>
      </c>
      <c r="Q21" s="1" t="s">
        <v>49</v>
      </c>
      <c r="R21" s="5" t="s">
        <v>113</v>
      </c>
      <c r="S21" s="5">
        <v>51</v>
      </c>
      <c r="T21" s="5" t="s">
        <v>114</v>
      </c>
      <c r="V21" s="5" t="s">
        <v>55</v>
      </c>
      <c r="W21" s="5">
        <v>1</v>
      </c>
      <c r="X21" s="5">
        <v>0</v>
      </c>
      <c r="Y21" s="5">
        <v>0</v>
      </c>
      <c r="Z21" s="5" t="s">
        <v>115</v>
      </c>
      <c r="AA21" s="19" t="s">
        <v>43</v>
      </c>
      <c r="AB21" s="19" t="s">
        <v>43</v>
      </c>
      <c r="AC21" s="19" t="s">
        <v>43</v>
      </c>
      <c r="AD21" s="19" t="s">
        <v>43</v>
      </c>
      <c r="AH21" s="5">
        <v>57</v>
      </c>
      <c r="AI21" s="5">
        <v>42</v>
      </c>
      <c r="AJ21" s="5" t="s">
        <v>55</v>
      </c>
      <c r="AK21" s="19" t="s">
        <v>43</v>
      </c>
      <c r="AL21" s="20" t="s">
        <v>43</v>
      </c>
      <c r="AP21" s="19" t="s">
        <v>43</v>
      </c>
      <c r="AQ21" s="19" t="s">
        <v>43</v>
      </c>
      <c r="AS21" s="19" t="s">
        <v>43</v>
      </c>
      <c r="AU21" s="19" t="s">
        <v>43</v>
      </c>
      <c r="AV21" s="5">
        <v>1</v>
      </c>
      <c r="AW21" s="5"/>
      <c r="AX21" s="5"/>
      <c r="AY21" s="5"/>
      <c r="AZ21" s="5" t="s">
        <v>89</v>
      </c>
      <c r="BA21" s="5" t="s">
        <v>155</v>
      </c>
    </row>
    <row r="22" spans="1:53" x14ac:dyDescent="0.35">
      <c r="A22" t="s">
        <v>116</v>
      </c>
      <c r="B22" s="14">
        <v>0.35416666666666669</v>
      </c>
      <c r="C22">
        <v>2</v>
      </c>
      <c r="D22">
        <v>38</v>
      </c>
      <c r="E22" s="1">
        <v>2</v>
      </c>
      <c r="F22" s="1">
        <v>0</v>
      </c>
      <c r="G22" s="1" t="s">
        <v>117</v>
      </c>
      <c r="H22" s="4">
        <v>43593</v>
      </c>
      <c r="I22" s="11">
        <v>1</v>
      </c>
      <c r="J22" s="6">
        <v>0.58333333333333337</v>
      </c>
      <c r="K22" s="1" t="s">
        <v>65</v>
      </c>
      <c r="L22" s="1">
        <v>0</v>
      </c>
      <c r="M22" s="1">
        <v>0</v>
      </c>
      <c r="N22" s="1">
        <v>1</v>
      </c>
      <c r="O22" s="1">
        <v>0</v>
      </c>
      <c r="P22" s="1" t="s">
        <v>118</v>
      </c>
      <c r="Q22" s="1" t="s">
        <v>38</v>
      </c>
      <c r="R22" s="5" t="s">
        <v>119</v>
      </c>
      <c r="S22" s="5" t="s">
        <v>93</v>
      </c>
      <c r="T22" s="5" t="s">
        <v>120</v>
      </c>
      <c r="V22" s="5" t="s">
        <v>55</v>
      </c>
      <c r="W22" s="5">
        <v>1</v>
      </c>
      <c r="X22" s="5">
        <v>0</v>
      </c>
      <c r="Y22" s="5">
        <v>0</v>
      </c>
      <c r="Z22" s="5" t="s">
        <v>43</v>
      </c>
      <c r="AA22" s="19" t="s">
        <v>43</v>
      </c>
      <c r="AB22" s="19" t="s">
        <v>43</v>
      </c>
      <c r="AC22" s="19" t="s">
        <v>43</v>
      </c>
      <c r="AD22" s="19" t="s">
        <v>43</v>
      </c>
      <c r="AH22" s="5">
        <f>24 + 32</f>
        <v>56</v>
      </c>
      <c r="AI22" s="5">
        <v>41</v>
      </c>
      <c r="AJ22" s="5" t="s">
        <v>41</v>
      </c>
      <c r="AK22" s="19" t="s">
        <v>43</v>
      </c>
      <c r="AL22" s="20" t="s">
        <v>43</v>
      </c>
      <c r="AP22" s="19" t="s">
        <v>43</v>
      </c>
      <c r="AQ22" s="19" t="s">
        <v>43</v>
      </c>
      <c r="AS22" s="19" t="s">
        <v>43</v>
      </c>
      <c r="AU22" s="19" t="s">
        <v>43</v>
      </c>
      <c r="AV22" s="5" t="s">
        <v>43</v>
      </c>
      <c r="AW22" s="5" t="s">
        <v>43</v>
      </c>
      <c r="AX22" s="5" t="s">
        <v>43</v>
      </c>
      <c r="AY22" s="5"/>
      <c r="AZ22" s="5" t="s">
        <v>89</v>
      </c>
      <c r="BA22" s="5" t="s">
        <v>245</v>
      </c>
    </row>
    <row r="23" spans="1:53" x14ac:dyDescent="0.35">
      <c r="A23" t="s">
        <v>123</v>
      </c>
      <c r="B23" s="5" t="s">
        <v>43</v>
      </c>
      <c r="C23">
        <v>2</v>
      </c>
      <c r="D23">
        <v>35</v>
      </c>
      <c r="E23" s="1">
        <v>3.33</v>
      </c>
      <c r="F23" s="1">
        <v>4.67</v>
      </c>
      <c r="G23" s="1">
        <v>5</v>
      </c>
      <c r="H23" s="4">
        <v>43601</v>
      </c>
      <c r="I23" s="11">
        <v>2</v>
      </c>
      <c r="J23" s="6">
        <v>0.45833333333333331</v>
      </c>
      <c r="K23" s="1" t="s">
        <v>43</v>
      </c>
      <c r="L23" s="1" t="s">
        <v>43</v>
      </c>
      <c r="M23" s="1" t="s">
        <v>43</v>
      </c>
      <c r="N23" s="1" t="s">
        <v>43</v>
      </c>
      <c r="O23" s="1" t="s">
        <v>43</v>
      </c>
      <c r="P23" s="1" t="s">
        <v>43</v>
      </c>
      <c r="Q23" s="1" t="s">
        <v>43</v>
      </c>
      <c r="R23" s="5" t="s">
        <v>43</v>
      </c>
      <c r="S23" s="5" t="s">
        <v>43</v>
      </c>
      <c r="T23" s="5" t="s">
        <v>43</v>
      </c>
      <c r="V23" s="5" t="s">
        <v>43</v>
      </c>
      <c r="W23" s="5" t="s">
        <v>43</v>
      </c>
      <c r="X23" s="5" t="s">
        <v>43</v>
      </c>
      <c r="Y23" s="5" t="s">
        <v>43</v>
      </c>
      <c r="Z23" s="5" t="s">
        <v>43</v>
      </c>
      <c r="AA23" s="19" t="s">
        <v>43</v>
      </c>
      <c r="AB23" s="19" t="s">
        <v>43</v>
      </c>
      <c r="AC23" s="19" t="s">
        <v>43</v>
      </c>
      <c r="AD23" s="19" t="s">
        <v>43</v>
      </c>
      <c r="AH23" s="5" t="s">
        <v>43</v>
      </c>
      <c r="AI23" s="5" t="s">
        <v>43</v>
      </c>
      <c r="AJ23" s="5" t="s">
        <v>43</v>
      </c>
      <c r="AK23" s="19" t="s">
        <v>43</v>
      </c>
      <c r="AL23" s="20" t="s">
        <v>43</v>
      </c>
      <c r="AP23" s="19" t="s">
        <v>43</v>
      </c>
      <c r="AQ23" s="19" t="s">
        <v>43</v>
      </c>
      <c r="AS23" s="19" t="s">
        <v>43</v>
      </c>
      <c r="AU23" s="19" t="s">
        <v>43</v>
      </c>
      <c r="AV23" s="5" t="s">
        <v>43</v>
      </c>
      <c r="AW23" s="5" t="s">
        <v>43</v>
      </c>
      <c r="AX23" s="5" t="s">
        <v>43</v>
      </c>
      <c r="AY23" s="5"/>
      <c r="AZ23" s="5" t="s">
        <v>99</v>
      </c>
      <c r="BA23" s="5" t="s">
        <v>239</v>
      </c>
    </row>
    <row r="24" spans="1:53" x14ac:dyDescent="0.35">
      <c r="A24" t="s">
        <v>95</v>
      </c>
      <c r="B24" t="s">
        <v>43</v>
      </c>
      <c r="C24">
        <v>4</v>
      </c>
      <c r="D24">
        <v>58</v>
      </c>
      <c r="E24" s="1">
        <v>3.33</v>
      </c>
      <c r="F24" s="1">
        <v>0.56000000000000005</v>
      </c>
      <c r="G24" s="1">
        <v>1</v>
      </c>
      <c r="H24" s="4">
        <v>43600</v>
      </c>
      <c r="I24" s="11">
        <v>2</v>
      </c>
      <c r="J24" s="6">
        <v>0.3576388888888889</v>
      </c>
      <c r="K24" s="1" t="s">
        <v>43</v>
      </c>
      <c r="L24" s="1" t="s">
        <v>43</v>
      </c>
      <c r="M24" s="1" t="s">
        <v>43</v>
      </c>
      <c r="N24" s="1" t="s">
        <v>43</v>
      </c>
      <c r="O24" s="1" t="s">
        <v>43</v>
      </c>
      <c r="P24" s="1" t="s">
        <v>43</v>
      </c>
      <c r="Q24" s="1" t="s">
        <v>43</v>
      </c>
      <c r="R24" s="5" t="s">
        <v>43</v>
      </c>
      <c r="S24" s="5" t="s">
        <v>43</v>
      </c>
      <c r="T24" s="5" t="s">
        <v>43</v>
      </c>
      <c r="V24" s="5" t="s">
        <v>43</v>
      </c>
      <c r="W24" s="5" t="s">
        <v>43</v>
      </c>
      <c r="X24" s="5" t="s">
        <v>43</v>
      </c>
      <c r="Y24" s="5" t="s">
        <v>43</v>
      </c>
      <c r="Z24" s="5" t="s">
        <v>43</v>
      </c>
      <c r="AA24" s="19" t="s">
        <v>43</v>
      </c>
      <c r="AB24" s="19" t="s">
        <v>43</v>
      </c>
      <c r="AC24" s="19" t="s">
        <v>43</v>
      </c>
      <c r="AD24" s="19" t="s">
        <v>43</v>
      </c>
      <c r="AG24" s="19" t="s">
        <v>43</v>
      </c>
      <c r="AH24" s="5" t="s">
        <v>43</v>
      </c>
      <c r="AI24" s="5" t="s">
        <v>43</v>
      </c>
      <c r="AJ24" s="5" t="s">
        <v>43</v>
      </c>
      <c r="AK24" s="19" t="s">
        <v>43</v>
      </c>
      <c r="AL24" s="20" t="s">
        <v>43</v>
      </c>
      <c r="AP24" s="19" t="s">
        <v>43</v>
      </c>
      <c r="AQ24" s="19" t="s">
        <v>43</v>
      </c>
      <c r="AS24" s="19" t="s">
        <v>43</v>
      </c>
      <c r="AU24" s="19" t="s">
        <v>43</v>
      </c>
      <c r="AV24" s="5" t="s">
        <v>43</v>
      </c>
      <c r="AW24" s="5" t="s">
        <v>43</v>
      </c>
      <c r="AX24" s="5" t="s">
        <v>43</v>
      </c>
      <c r="AY24" s="5"/>
      <c r="AZ24" s="5" t="s">
        <v>99</v>
      </c>
      <c r="BA24" s="5" t="s">
        <v>149</v>
      </c>
    </row>
    <row r="25" spans="1:53" x14ac:dyDescent="0.35">
      <c r="A25" t="s">
        <v>175</v>
      </c>
      <c r="B25" t="s">
        <v>43</v>
      </c>
      <c r="C25" t="s">
        <v>43</v>
      </c>
      <c r="D25" t="s">
        <v>43</v>
      </c>
      <c r="E25" s="1" t="s">
        <v>43</v>
      </c>
      <c r="F25" s="1" t="s">
        <v>43</v>
      </c>
      <c r="G25" s="1" t="s">
        <v>43</v>
      </c>
      <c r="H25" s="4">
        <v>44399</v>
      </c>
      <c r="I25" s="11">
        <v>3</v>
      </c>
      <c r="J25" s="6">
        <v>0.45833333333333331</v>
      </c>
      <c r="K25" s="1" t="s">
        <v>65</v>
      </c>
      <c r="L25" s="1">
        <v>0</v>
      </c>
      <c r="M25" s="1">
        <v>0</v>
      </c>
      <c r="N25" s="1">
        <v>1</v>
      </c>
      <c r="O25" s="1">
        <v>0</v>
      </c>
      <c r="P25" s="1" t="s">
        <v>176</v>
      </c>
      <c r="Q25" s="1" t="s">
        <v>38</v>
      </c>
      <c r="R25" s="5" t="s">
        <v>43</v>
      </c>
      <c r="S25" s="5" t="s">
        <v>43</v>
      </c>
      <c r="T25" s="5" t="s">
        <v>43</v>
      </c>
      <c r="V25" s="5" t="s">
        <v>43</v>
      </c>
      <c r="W25" s="5" t="s">
        <v>43</v>
      </c>
      <c r="X25" s="5" t="s">
        <v>43</v>
      </c>
      <c r="Y25" s="5" t="s">
        <v>43</v>
      </c>
      <c r="Z25" s="5" t="s">
        <v>43</v>
      </c>
      <c r="AA25" s="19" t="s">
        <v>43</v>
      </c>
      <c r="AB25" s="19" t="s">
        <v>43</v>
      </c>
      <c r="AC25" s="19" t="s">
        <v>43</v>
      </c>
      <c r="AD25" s="19">
        <v>75</v>
      </c>
      <c r="AG25" s="19">
        <f>(115*43)/75</f>
        <v>65.933333333333337</v>
      </c>
      <c r="AH25" s="5" t="s">
        <v>43</v>
      </c>
      <c r="AI25" s="5" t="s">
        <v>43</v>
      </c>
      <c r="AJ25" s="5" t="s">
        <v>43</v>
      </c>
      <c r="AK25" s="19">
        <v>1</v>
      </c>
      <c r="AL25" s="20" t="s">
        <v>177</v>
      </c>
      <c r="AP25" s="19" t="s">
        <v>178</v>
      </c>
      <c r="AQ25" s="19" t="s">
        <v>43</v>
      </c>
      <c r="AS25" s="19" t="s">
        <v>179</v>
      </c>
      <c r="AU25" s="19" t="s">
        <v>166</v>
      </c>
      <c r="AV25" s="5">
        <v>1</v>
      </c>
      <c r="AW25" s="5" t="s">
        <v>180</v>
      </c>
      <c r="AX25" s="5">
        <v>0</v>
      </c>
      <c r="AY25" s="5"/>
      <c r="AZ25" s="5" t="s">
        <v>89</v>
      </c>
      <c r="BA25" s="5" t="s">
        <v>181</v>
      </c>
    </row>
    <row r="26" spans="1:53" x14ac:dyDescent="0.35">
      <c r="A26" t="s">
        <v>183</v>
      </c>
      <c r="B26" t="s">
        <v>43</v>
      </c>
      <c r="C26" t="s">
        <v>43</v>
      </c>
      <c r="D26" t="s">
        <v>43</v>
      </c>
      <c r="E26" s="1" t="s">
        <v>43</v>
      </c>
      <c r="F26" s="1" t="s">
        <v>43</v>
      </c>
      <c r="G26" s="1" t="s">
        <v>43</v>
      </c>
      <c r="H26" s="4">
        <v>44508</v>
      </c>
      <c r="I26" s="11">
        <v>3</v>
      </c>
      <c r="J26" s="6">
        <v>0.625</v>
      </c>
      <c r="K26" s="1" t="s">
        <v>65</v>
      </c>
      <c r="L26" s="1">
        <v>0</v>
      </c>
      <c r="M26" s="1">
        <v>0</v>
      </c>
      <c r="N26" s="1">
        <v>1</v>
      </c>
      <c r="O26" s="1">
        <v>1</v>
      </c>
      <c r="P26" s="1" t="s">
        <v>184</v>
      </c>
      <c r="Q26" s="1" t="s">
        <v>38</v>
      </c>
      <c r="R26" s="5">
        <v>44</v>
      </c>
      <c r="S26" s="5">
        <v>71</v>
      </c>
      <c r="T26" s="5" t="s">
        <v>185</v>
      </c>
      <c r="V26" s="5" t="s">
        <v>41</v>
      </c>
      <c r="W26" s="5">
        <v>1</v>
      </c>
      <c r="X26" s="5">
        <v>0</v>
      </c>
      <c r="Y26" s="5" t="s">
        <v>43</v>
      </c>
      <c r="Z26" s="5" t="s">
        <v>41</v>
      </c>
      <c r="AA26" s="19" t="s">
        <v>43</v>
      </c>
      <c r="AB26" s="19" t="s">
        <v>43</v>
      </c>
      <c r="AC26" s="19" t="s">
        <v>43</v>
      </c>
      <c r="AD26" s="19" t="s">
        <v>43</v>
      </c>
      <c r="AG26" s="19" t="s">
        <v>43</v>
      </c>
      <c r="AH26" s="5">
        <v>46</v>
      </c>
      <c r="AI26" s="5">
        <v>44</v>
      </c>
      <c r="AJ26" s="5" t="s">
        <v>55</v>
      </c>
      <c r="AK26" s="19" t="s">
        <v>43</v>
      </c>
      <c r="AL26" s="20" t="s">
        <v>43</v>
      </c>
      <c r="AP26" s="19" t="s">
        <v>43</v>
      </c>
      <c r="AQ26" s="19" t="s">
        <v>43</v>
      </c>
      <c r="AS26" s="19" t="s">
        <v>43</v>
      </c>
      <c r="AU26" s="19" t="s">
        <v>43</v>
      </c>
      <c r="AV26" s="5">
        <v>1</v>
      </c>
      <c r="AW26" s="5" t="s">
        <v>186</v>
      </c>
      <c r="AX26" s="5">
        <v>46</v>
      </c>
      <c r="AY26" s="5"/>
      <c r="AZ26" s="5" t="s">
        <v>99</v>
      </c>
      <c r="BA26" s="5" t="s">
        <v>187</v>
      </c>
    </row>
    <row r="27" spans="1:53" x14ac:dyDescent="0.35">
      <c r="R27" s="5"/>
      <c r="V27" s="5"/>
      <c r="W27" s="5"/>
      <c r="X27" s="5"/>
      <c r="Y27" s="5"/>
      <c r="Z27" s="5"/>
      <c r="AH27" s="5"/>
      <c r="AI27" s="5"/>
      <c r="AJ27" s="5"/>
      <c r="AV27" s="5"/>
      <c r="AW27" s="5"/>
      <c r="AX27" s="5"/>
      <c r="AY27" s="5"/>
      <c r="AZ27" s="5"/>
      <c r="BA27" s="5"/>
    </row>
    <row r="28" spans="1:53" x14ac:dyDescent="0.35">
      <c r="R28" s="5"/>
      <c r="V28" s="5"/>
      <c r="W28" s="5"/>
      <c r="X28" s="5"/>
      <c r="Y28" s="5"/>
      <c r="Z28" s="5"/>
      <c r="AH28" s="5"/>
      <c r="AI28" s="5"/>
      <c r="AJ28" s="5"/>
      <c r="AV28" s="5"/>
      <c r="AW28" s="5"/>
      <c r="AX28" s="5"/>
      <c r="AY28" s="5"/>
      <c r="AZ28" s="5"/>
      <c r="BA28" s="5"/>
    </row>
    <row r="29" spans="1:53" x14ac:dyDescent="0.35">
      <c r="R29" s="5"/>
      <c r="V29" s="5"/>
      <c r="W29" s="5"/>
      <c r="X29" s="5"/>
      <c r="Y29" s="5"/>
      <c r="Z29" s="5"/>
      <c r="AH29" s="5"/>
      <c r="AI29" s="5"/>
      <c r="AJ29" s="5"/>
      <c r="AV29" s="5"/>
      <c r="AW29" s="5"/>
      <c r="AX29" s="5"/>
      <c r="AY29" s="5"/>
      <c r="AZ29" s="5"/>
      <c r="BA29" s="5"/>
    </row>
    <row r="30" spans="1:53" x14ac:dyDescent="0.35">
      <c r="R30" s="5"/>
      <c r="V30" s="5"/>
      <c r="W30" s="5"/>
      <c r="X30" s="5"/>
      <c r="Y30" s="5"/>
      <c r="Z30" s="5"/>
      <c r="AH30" s="5"/>
      <c r="AI30" s="5"/>
      <c r="AJ30" s="5"/>
      <c r="AV30" s="5"/>
      <c r="AW30" s="5"/>
      <c r="AX30" s="5"/>
      <c r="AY30" s="5"/>
      <c r="AZ30" s="5"/>
      <c r="BA30" s="5"/>
    </row>
    <row r="31" spans="1:53" x14ac:dyDescent="0.35">
      <c r="R31" s="5"/>
      <c r="V31" s="5"/>
      <c r="W31" s="5"/>
      <c r="X31" s="5"/>
      <c r="Y31" s="5"/>
      <c r="Z31" s="5"/>
      <c r="AH31" s="5"/>
      <c r="AI31" s="5"/>
      <c r="AJ31" s="5"/>
      <c r="AV31" s="5"/>
      <c r="AW31" s="5"/>
      <c r="AX31" s="5"/>
      <c r="AY31" s="5"/>
      <c r="AZ31" s="5"/>
      <c r="BA31" s="5"/>
    </row>
    <row r="32" spans="1:53" x14ac:dyDescent="0.35">
      <c r="R32" s="5"/>
      <c r="V32" s="5"/>
      <c r="W32" s="5"/>
      <c r="X32" s="5"/>
      <c r="Y32" s="5"/>
      <c r="Z32" s="5"/>
      <c r="AH32" s="5"/>
      <c r="AI32" s="5"/>
      <c r="AJ32" s="5"/>
      <c r="AV32" s="5"/>
      <c r="AW32" s="5"/>
      <c r="AX32" s="5"/>
      <c r="AY32" s="5"/>
      <c r="AZ32" s="5"/>
      <c r="BA32" s="5"/>
    </row>
    <row r="33" spans="18:53" x14ac:dyDescent="0.35">
      <c r="R33" s="5"/>
      <c r="V33" s="5"/>
      <c r="W33" s="5"/>
      <c r="X33" s="5"/>
      <c r="Y33" s="5"/>
      <c r="Z33" s="5"/>
      <c r="AH33" s="5"/>
      <c r="AI33" s="5"/>
      <c r="AJ33" s="5"/>
      <c r="AV33" s="5"/>
      <c r="AW33" s="5"/>
      <c r="AX33" s="5"/>
      <c r="AY33" s="5"/>
      <c r="AZ33" s="5"/>
      <c r="BA33" s="5"/>
    </row>
    <row r="34" spans="18:53" x14ac:dyDescent="0.35">
      <c r="R34" s="5"/>
      <c r="V34" s="5"/>
      <c r="W34" s="5"/>
      <c r="X34" s="5"/>
      <c r="Y34" s="5"/>
      <c r="Z34" s="5"/>
      <c r="AH34" s="5"/>
      <c r="AI34" s="5"/>
      <c r="AJ34" s="5"/>
      <c r="AV34" s="5"/>
      <c r="AW34" s="5"/>
      <c r="AX34" s="5"/>
      <c r="AY34" s="5"/>
      <c r="AZ34" s="5"/>
      <c r="BA34" s="5"/>
    </row>
    <row r="35" spans="18:53" x14ac:dyDescent="0.35">
      <c r="R35" s="5"/>
      <c r="V35" s="5"/>
      <c r="W35" s="5"/>
      <c r="X35" s="5"/>
      <c r="Y35" s="5"/>
      <c r="Z35" s="5"/>
      <c r="AH35" s="5"/>
      <c r="AI35" s="5"/>
      <c r="AJ35" s="5"/>
      <c r="AV35" s="5"/>
      <c r="AW35" s="5"/>
      <c r="AX35" s="5"/>
      <c r="AY35" s="5"/>
      <c r="AZ35" s="5"/>
      <c r="BA35" s="5"/>
    </row>
    <row r="36" spans="18:53" x14ac:dyDescent="0.35">
      <c r="R36" s="5"/>
      <c r="V36" s="5"/>
      <c r="W36" s="5"/>
      <c r="X36" s="5"/>
      <c r="Y36" s="5"/>
      <c r="Z36" s="5"/>
      <c r="AH36" s="5"/>
      <c r="AI36" s="5"/>
      <c r="AJ36" s="5"/>
      <c r="AV36" s="5"/>
      <c r="AW36" s="5"/>
      <c r="AX36" s="5"/>
      <c r="AY36" s="5"/>
      <c r="AZ36" s="5"/>
      <c r="BA36" s="5"/>
    </row>
    <row r="37" spans="18:53" x14ac:dyDescent="0.35">
      <c r="R37" s="5"/>
      <c r="V37" s="5"/>
      <c r="W37" s="5"/>
      <c r="X37" s="5"/>
      <c r="Y37" s="5"/>
      <c r="Z37" s="5"/>
      <c r="AH37" s="5"/>
      <c r="AI37" s="5"/>
      <c r="AJ37" s="5"/>
      <c r="AV37" s="5"/>
      <c r="AW37" s="5"/>
      <c r="AX37" s="5"/>
      <c r="AY37" s="5"/>
      <c r="AZ37" s="5"/>
      <c r="BA37" s="5"/>
    </row>
    <row r="38" spans="18:53" x14ac:dyDescent="0.35">
      <c r="R38" s="5"/>
      <c r="V38" s="5"/>
      <c r="W38" s="5"/>
      <c r="X38" s="5"/>
      <c r="Y38" s="5"/>
      <c r="Z38" s="5"/>
      <c r="AH38" s="5"/>
      <c r="AI38" s="5"/>
      <c r="AJ38" s="5"/>
      <c r="AV38" s="5"/>
      <c r="AW38" s="5"/>
      <c r="AX38" s="5"/>
      <c r="AY38" s="5"/>
      <c r="AZ38" s="5"/>
      <c r="BA38" s="5"/>
    </row>
    <row r="39" spans="18:53" x14ac:dyDescent="0.35">
      <c r="R39" s="5"/>
      <c r="V39" s="5"/>
      <c r="W39" s="5"/>
      <c r="X39" s="5"/>
      <c r="Y39" s="5"/>
      <c r="Z39" s="5"/>
      <c r="AH39" s="5"/>
      <c r="AI39" s="5"/>
      <c r="AJ39" s="5"/>
      <c r="AV39" s="5"/>
      <c r="AW39" s="5"/>
      <c r="AX39" s="5"/>
      <c r="AY39" s="5"/>
      <c r="AZ39" s="5"/>
      <c r="BA39" s="5"/>
    </row>
    <row r="40" spans="18:53" x14ac:dyDescent="0.35">
      <c r="R40" s="5"/>
      <c r="V40" s="5"/>
      <c r="W40" s="5"/>
      <c r="X40" s="5"/>
      <c r="Y40" s="5"/>
      <c r="Z40" s="5"/>
      <c r="AH40" s="5"/>
      <c r="AI40" s="5"/>
      <c r="AJ40" s="5"/>
      <c r="AV40" s="5"/>
      <c r="AW40" s="5"/>
      <c r="AX40" s="5"/>
      <c r="AY40" s="5"/>
      <c r="AZ40" s="5"/>
      <c r="BA40" s="5"/>
    </row>
    <row r="41" spans="18:53" x14ac:dyDescent="0.35">
      <c r="R41" s="5"/>
      <c r="V41" s="5"/>
      <c r="W41" s="5"/>
      <c r="X41" s="5"/>
      <c r="Y41" s="5"/>
      <c r="Z41" s="5"/>
      <c r="AH41" s="5"/>
      <c r="AI41" s="5"/>
      <c r="AJ41" s="5"/>
      <c r="AV41" s="5"/>
      <c r="AW41" s="5"/>
      <c r="AX41" s="5"/>
      <c r="AY41" s="5"/>
      <c r="AZ41" s="5"/>
      <c r="BA41" s="5"/>
    </row>
    <row r="42" spans="18:53" x14ac:dyDescent="0.35">
      <c r="AH42" s="5"/>
      <c r="AI42" s="5"/>
      <c r="AJ42" s="5"/>
      <c r="AV42" s="5"/>
      <c r="AW42" s="5"/>
      <c r="AX42" s="5"/>
      <c r="AY42" s="5"/>
      <c r="AZ42" s="5"/>
      <c r="BA42" s="5"/>
    </row>
    <row r="43" spans="18:53" x14ac:dyDescent="0.35">
      <c r="AH43" s="5"/>
      <c r="AI43" s="5"/>
      <c r="AJ43" s="5"/>
      <c r="AV43" s="5"/>
      <c r="AW43" s="5"/>
      <c r="AX43" s="5"/>
      <c r="AY43" s="5"/>
      <c r="AZ43" s="5"/>
      <c r="BA43" s="5"/>
    </row>
    <row r="44" spans="18:53" x14ac:dyDescent="0.35">
      <c r="AH44" s="5"/>
      <c r="AI44" s="5"/>
      <c r="AJ44" s="5"/>
      <c r="AV44" s="5"/>
      <c r="AW44" s="5"/>
      <c r="AX44" s="5"/>
      <c r="AY44" s="5"/>
      <c r="AZ44" s="5"/>
      <c r="BA44" s="5"/>
    </row>
    <row r="45" spans="18:53" x14ac:dyDescent="0.35">
      <c r="AH45" s="5"/>
      <c r="AI45" s="5"/>
      <c r="AJ45" s="5"/>
    </row>
    <row r="46" spans="18:53" x14ac:dyDescent="0.35">
      <c r="AH46" s="5"/>
      <c r="AI46" s="5"/>
      <c r="AJ46" s="5"/>
    </row>
    <row r="47" spans="18:53" x14ac:dyDescent="0.35">
      <c r="AH47" s="5"/>
      <c r="AI47" s="5"/>
      <c r="AJ47" s="5"/>
    </row>
    <row r="48" spans="18:53" x14ac:dyDescent="0.35">
      <c r="AH48" s="5"/>
      <c r="AI48" s="5"/>
      <c r="AJ4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0ADA-47D5-4629-AED2-0E349358E151}">
  <sheetPr>
    <pageSetUpPr fitToPage="1"/>
  </sheetPr>
  <dimension ref="A1:J40"/>
  <sheetViews>
    <sheetView topLeftCell="A4" workbookViewId="0">
      <selection activeCell="B12" sqref="B12"/>
    </sheetView>
  </sheetViews>
  <sheetFormatPr defaultRowHeight="14.5" x14ac:dyDescent="0.35"/>
  <cols>
    <col min="1" max="1" width="30.81640625" customWidth="1"/>
    <col min="2" max="2" width="16.453125" customWidth="1"/>
    <col min="3" max="4" width="14.1796875" customWidth="1"/>
    <col min="5" max="5" width="22.453125" style="21" customWidth="1"/>
    <col min="6" max="6" width="14.1796875" customWidth="1"/>
    <col min="9" max="9" width="21.1796875" customWidth="1"/>
  </cols>
  <sheetData>
    <row r="1" spans="1:10" ht="96.65" customHeight="1" x14ac:dyDescent="0.35">
      <c r="A1" s="71" t="s">
        <v>235</v>
      </c>
      <c r="B1" s="72"/>
      <c r="C1" s="72"/>
      <c r="D1" s="72"/>
      <c r="E1" s="72"/>
      <c r="F1" s="72"/>
    </row>
    <row r="2" spans="1:10" ht="22" customHeight="1" x14ac:dyDescent="0.35">
      <c r="A2" s="64"/>
      <c r="B2" s="73" t="s">
        <v>234</v>
      </c>
      <c r="C2" s="74"/>
      <c r="D2" s="74"/>
      <c r="E2" s="74"/>
      <c r="F2" s="74"/>
    </row>
    <row r="3" spans="1:10" ht="22" customHeight="1" x14ac:dyDescent="0.35">
      <c r="A3" s="64"/>
      <c r="B3" s="63" t="s">
        <v>233</v>
      </c>
      <c r="C3" s="61" t="s">
        <v>232</v>
      </c>
      <c r="D3" s="61" t="s">
        <v>231</v>
      </c>
      <c r="E3" s="62" t="s">
        <v>230</v>
      </c>
      <c r="F3" s="61" t="s">
        <v>229</v>
      </c>
    </row>
    <row r="4" spans="1:10" ht="16" thickBot="1" x14ac:dyDescent="0.4">
      <c r="A4" s="60" t="s">
        <v>228</v>
      </c>
      <c r="B4" s="42" t="s">
        <v>227</v>
      </c>
      <c r="C4" s="42" t="s">
        <v>226</v>
      </c>
      <c r="D4" s="42" t="s">
        <v>225</v>
      </c>
      <c r="E4" s="43" t="s">
        <v>224</v>
      </c>
      <c r="F4" s="42" t="s">
        <v>223</v>
      </c>
      <c r="I4" s="34"/>
      <c r="J4" s="34"/>
    </row>
    <row r="5" spans="1:10" ht="15.5" x14ac:dyDescent="0.35">
      <c r="A5" s="37" t="s">
        <v>222</v>
      </c>
      <c r="B5" s="58" t="s">
        <v>220</v>
      </c>
      <c r="C5" s="58" t="s">
        <v>220</v>
      </c>
      <c r="D5" s="58" t="s">
        <v>220</v>
      </c>
      <c r="E5" s="59" t="s">
        <v>221</v>
      </c>
      <c r="F5" s="58" t="s">
        <v>220</v>
      </c>
      <c r="H5" s="34"/>
      <c r="I5" s="34"/>
      <c r="J5" s="34"/>
    </row>
    <row r="6" spans="1:10" ht="17.5" x14ac:dyDescent="0.35">
      <c r="A6" s="44" t="s">
        <v>219</v>
      </c>
      <c r="B6" s="42" t="s">
        <v>213</v>
      </c>
      <c r="C6" s="42" t="s">
        <v>213</v>
      </c>
      <c r="D6" s="42" t="s">
        <v>213</v>
      </c>
      <c r="E6" s="43" t="s">
        <v>218</v>
      </c>
      <c r="F6" s="42" t="s">
        <v>217</v>
      </c>
      <c r="H6" s="34"/>
      <c r="I6" s="34"/>
    </row>
    <row r="7" spans="1:10" ht="31" x14ac:dyDescent="0.35">
      <c r="A7" s="44" t="s">
        <v>216</v>
      </c>
      <c r="B7" s="56" t="s">
        <v>214</v>
      </c>
      <c r="C7" s="56" t="s">
        <v>215</v>
      </c>
      <c r="D7" s="56" t="s">
        <v>214</v>
      </c>
      <c r="E7" s="43" t="s">
        <v>213</v>
      </c>
      <c r="F7" s="56" t="s">
        <v>212</v>
      </c>
      <c r="I7" s="34"/>
    </row>
    <row r="8" spans="1:10" ht="17.5" customHeight="1" x14ac:dyDescent="0.35">
      <c r="A8" s="44" t="s">
        <v>211</v>
      </c>
      <c r="B8" s="56" t="s">
        <v>210</v>
      </c>
      <c r="C8" s="56" t="s">
        <v>208</v>
      </c>
      <c r="D8" s="56" t="s">
        <v>208</v>
      </c>
      <c r="E8" s="57" t="s">
        <v>209</v>
      </c>
      <c r="F8" s="56" t="s">
        <v>208</v>
      </c>
      <c r="I8" s="34"/>
    </row>
    <row r="9" spans="1:10" s="51" customFormat="1" ht="17.5" customHeight="1" x14ac:dyDescent="0.35">
      <c r="A9" s="55" t="s">
        <v>207</v>
      </c>
      <c r="B9" s="53">
        <v>110</v>
      </c>
      <c r="C9" s="53">
        <v>56</v>
      </c>
      <c r="D9" s="53">
        <v>101</v>
      </c>
      <c r="E9" s="54"/>
      <c r="F9" s="53">
        <v>68</v>
      </c>
      <c r="I9" s="52"/>
    </row>
    <row r="10" spans="1:10" s="47" customFormat="1" ht="17.5" x14ac:dyDescent="0.35">
      <c r="A10" s="50" t="s">
        <v>206</v>
      </c>
      <c r="B10" s="48">
        <v>88</v>
      </c>
      <c r="C10" s="48">
        <v>80</v>
      </c>
      <c r="D10" s="48">
        <v>89</v>
      </c>
      <c r="E10" s="49">
        <v>100</v>
      </c>
      <c r="F10" s="48">
        <v>129</v>
      </c>
    </row>
    <row r="11" spans="1:10" ht="17.5" x14ac:dyDescent="0.35">
      <c r="A11" s="44" t="s">
        <v>205</v>
      </c>
      <c r="B11" s="42">
        <v>8.18</v>
      </c>
      <c r="C11" s="42">
        <v>7.43</v>
      </c>
      <c r="D11" s="42">
        <v>8.23</v>
      </c>
      <c r="E11" s="43">
        <v>9.3000000000000007</v>
      </c>
      <c r="F11" s="42">
        <v>12.01</v>
      </c>
    </row>
    <row r="12" spans="1:10" ht="15.5" x14ac:dyDescent="0.35">
      <c r="A12" s="44" t="s">
        <v>204</v>
      </c>
      <c r="B12" s="45">
        <v>16181</v>
      </c>
      <c r="C12" s="45">
        <v>7643</v>
      </c>
      <c r="D12" s="45">
        <v>2875</v>
      </c>
      <c r="E12" s="46">
        <v>14644</v>
      </c>
      <c r="F12" s="45">
        <v>3815</v>
      </c>
    </row>
    <row r="13" spans="1:10" ht="15.5" x14ac:dyDescent="0.35">
      <c r="A13" s="44" t="s">
        <v>203</v>
      </c>
      <c r="B13" s="42" t="s">
        <v>202</v>
      </c>
      <c r="C13" s="42" t="s">
        <v>201</v>
      </c>
      <c r="D13" s="42" t="s">
        <v>200</v>
      </c>
      <c r="E13" s="43" t="s">
        <v>199</v>
      </c>
      <c r="F13" s="42" t="s">
        <v>198</v>
      </c>
    </row>
    <row r="14" spans="1:10" ht="15.5" x14ac:dyDescent="0.35">
      <c r="A14" s="41" t="s">
        <v>197</v>
      </c>
      <c r="B14" s="40" t="s">
        <v>196</v>
      </c>
      <c r="C14" s="38" t="s">
        <v>195</v>
      </c>
      <c r="D14" s="38" t="s">
        <v>194</v>
      </c>
      <c r="E14" s="39" t="s">
        <v>193</v>
      </c>
      <c r="F14" s="38" t="s">
        <v>192</v>
      </c>
    </row>
    <row r="15" spans="1:10" ht="17.5" x14ac:dyDescent="0.35">
      <c r="A15" s="37" t="s">
        <v>191</v>
      </c>
      <c r="B15" s="35"/>
      <c r="C15" s="35"/>
      <c r="D15" s="35"/>
      <c r="E15" s="36"/>
      <c r="F15" s="35"/>
    </row>
    <row r="16" spans="1:10" ht="15.5" x14ac:dyDescent="0.35">
      <c r="A16" s="22"/>
      <c r="B16" s="34"/>
    </row>
    <row r="17" spans="1:6" ht="15.5" x14ac:dyDescent="0.35">
      <c r="A17" s="34"/>
      <c r="B17" s="34"/>
    </row>
    <row r="18" spans="1:6" ht="15.5" x14ac:dyDescent="0.35">
      <c r="A18" s="34"/>
    </row>
    <row r="26" spans="1:6" x14ac:dyDescent="0.35">
      <c r="A26" s="33"/>
    </row>
    <row r="28" spans="1:6" ht="15.5" x14ac:dyDescent="0.35">
      <c r="A28" s="32"/>
      <c r="B28" s="31"/>
      <c r="C28" s="28"/>
      <c r="D28" s="28"/>
      <c r="E28" s="29"/>
      <c r="F28" s="28"/>
    </row>
    <row r="29" spans="1:6" ht="15.5" x14ac:dyDescent="0.35">
      <c r="A29" s="30"/>
      <c r="B29" s="28"/>
      <c r="C29" s="28"/>
      <c r="D29" s="28"/>
      <c r="E29" s="29"/>
      <c r="F29" s="28"/>
    </row>
    <row r="30" spans="1:6" ht="15.5" x14ac:dyDescent="0.35">
      <c r="A30" s="30"/>
      <c r="B30" s="28"/>
      <c r="C30" s="28"/>
      <c r="D30" s="28"/>
      <c r="E30" s="29"/>
      <c r="F30" s="28"/>
    </row>
    <row r="31" spans="1:6" ht="15.5" x14ac:dyDescent="0.35">
      <c r="A31" s="30"/>
      <c r="B31" s="28"/>
      <c r="C31" s="28"/>
      <c r="D31" s="28"/>
      <c r="E31" s="29"/>
      <c r="F31" s="28"/>
    </row>
    <row r="32" spans="1:6" ht="15.5" x14ac:dyDescent="0.35">
      <c r="A32" s="30"/>
      <c r="B32" s="28"/>
      <c r="C32" s="28"/>
      <c r="D32" s="28"/>
      <c r="E32" s="29"/>
      <c r="F32" s="28"/>
    </row>
    <row r="33" spans="1:6" ht="15.5" x14ac:dyDescent="0.35">
      <c r="A33" s="30"/>
      <c r="B33" s="28"/>
      <c r="C33" s="28"/>
      <c r="D33" s="28"/>
      <c r="E33" s="29"/>
      <c r="F33" s="28"/>
    </row>
    <row r="34" spans="1:6" ht="15.5" x14ac:dyDescent="0.35">
      <c r="A34" s="30"/>
      <c r="B34" s="28"/>
      <c r="C34" s="28"/>
      <c r="D34" s="28"/>
      <c r="E34" s="29"/>
      <c r="F34" s="28"/>
    </row>
    <row r="35" spans="1:6" ht="15.5" x14ac:dyDescent="0.35">
      <c r="A35" s="27"/>
      <c r="B35" s="25"/>
      <c r="C35" s="25"/>
      <c r="D35" s="25"/>
      <c r="E35" s="26"/>
      <c r="F35" s="25"/>
    </row>
    <row r="36" spans="1:6" x14ac:dyDescent="0.35">
      <c r="A36" s="24"/>
    </row>
    <row r="37" spans="1:6" ht="15.5" x14ac:dyDescent="0.35">
      <c r="A37" s="23"/>
    </row>
    <row r="38" spans="1:6" x14ac:dyDescent="0.35">
      <c r="A38" s="22"/>
    </row>
    <row r="39" spans="1:6" x14ac:dyDescent="0.35">
      <c r="A39" s="22"/>
    </row>
    <row r="40" spans="1:6" x14ac:dyDescent="0.35">
      <c r="A40" s="22"/>
    </row>
  </sheetData>
  <mergeCells count="2">
    <mergeCell ref="A1:F1"/>
    <mergeCell ref="B2:F2"/>
  </mergeCells>
  <printOptions gridLines="1"/>
  <pageMargins left="0.7" right="0.7" top="0.75" bottom="0.75" header="0.3" footer="0.3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93"/>
  <sheetViews>
    <sheetView topLeftCell="A64" workbookViewId="0">
      <selection activeCell="A94" sqref="A94"/>
    </sheetView>
  </sheetViews>
  <sheetFormatPr defaultRowHeight="14.5" x14ac:dyDescent="0.35"/>
  <cols>
    <col min="1" max="1" width="20.54296875" customWidth="1"/>
    <col min="2" max="2" width="17.36328125" customWidth="1"/>
    <col min="4" max="4" width="12" bestFit="1" customWidth="1"/>
  </cols>
  <sheetData>
    <row r="3" spans="1:6" x14ac:dyDescent="0.35">
      <c r="A3" t="s">
        <v>50</v>
      </c>
    </row>
    <row r="4" spans="1:6" x14ac:dyDescent="0.35">
      <c r="A4" s="7" t="s">
        <v>126</v>
      </c>
      <c r="C4" s="7" t="s">
        <v>130</v>
      </c>
      <c r="D4" s="7" t="s">
        <v>131</v>
      </c>
    </row>
    <row r="5" spans="1:6" x14ac:dyDescent="0.35">
      <c r="B5" t="s">
        <v>127</v>
      </c>
      <c r="C5">
        <v>31.483499999999999</v>
      </c>
      <c r="D5">
        <v>103.3792</v>
      </c>
    </row>
    <row r="6" spans="1:6" x14ac:dyDescent="0.35">
      <c r="B6" t="s">
        <v>128</v>
      </c>
      <c r="C6">
        <v>29.770299999999999</v>
      </c>
      <c r="D6">
        <v>49.285299999999999</v>
      </c>
    </row>
    <row r="7" spans="1:6" x14ac:dyDescent="0.35">
      <c r="B7" t="s">
        <v>129</v>
      </c>
      <c r="C7">
        <v>29.468499999999999</v>
      </c>
      <c r="D7">
        <v>47.393799999999999</v>
      </c>
    </row>
    <row r="9" spans="1:6" x14ac:dyDescent="0.35">
      <c r="A9" s="7" t="s">
        <v>132</v>
      </c>
      <c r="C9" s="7" t="s">
        <v>130</v>
      </c>
      <c r="D9" s="7" t="s">
        <v>131</v>
      </c>
    </row>
    <row r="10" spans="1:6" x14ac:dyDescent="0.35">
      <c r="B10" t="s">
        <v>134</v>
      </c>
      <c r="C10">
        <v>29.682400000000001</v>
      </c>
      <c r="D10">
        <v>38.427799999999998</v>
      </c>
    </row>
    <row r="11" spans="1:6" x14ac:dyDescent="0.35">
      <c r="B11" t="s">
        <v>133</v>
      </c>
      <c r="C11">
        <v>29.883099999999999</v>
      </c>
      <c r="D11">
        <v>32.704500000000003</v>
      </c>
    </row>
    <row r="12" spans="1:6" x14ac:dyDescent="0.35">
      <c r="B12" t="s">
        <v>135</v>
      </c>
      <c r="C12">
        <v>30.069800000000001</v>
      </c>
      <c r="D12">
        <v>38.909199999999998</v>
      </c>
    </row>
    <row r="13" spans="1:6" x14ac:dyDescent="0.35">
      <c r="B13" t="s">
        <v>134</v>
      </c>
      <c r="C13">
        <v>29.2699</v>
      </c>
      <c r="D13">
        <v>57.164200000000001</v>
      </c>
    </row>
    <row r="15" spans="1:6" x14ac:dyDescent="0.35">
      <c r="B15" s="75" t="s">
        <v>136</v>
      </c>
      <c r="C15" s="75"/>
      <c r="D15" s="75" t="s">
        <v>138</v>
      </c>
      <c r="E15" s="75"/>
      <c r="F15" s="7" t="s">
        <v>137</v>
      </c>
    </row>
    <row r="16" spans="1:6" x14ac:dyDescent="0.35">
      <c r="B16" s="7" t="s">
        <v>140</v>
      </c>
      <c r="C16" s="7" t="s">
        <v>139</v>
      </c>
      <c r="D16" s="7" t="s">
        <v>140</v>
      </c>
      <c r="E16" s="7" t="s">
        <v>139</v>
      </c>
    </row>
    <row r="17" spans="1:5" x14ac:dyDescent="0.35">
      <c r="A17">
        <v>1</v>
      </c>
      <c r="B17">
        <v>14</v>
      </c>
      <c r="C17">
        <v>46</v>
      </c>
      <c r="D17">
        <v>4</v>
      </c>
      <c r="E17">
        <v>25</v>
      </c>
    </row>
    <row r="18" spans="1:5" x14ac:dyDescent="0.35">
      <c r="A18">
        <v>2</v>
      </c>
      <c r="B18">
        <v>22</v>
      </c>
      <c r="C18">
        <v>52</v>
      </c>
      <c r="D18">
        <v>7</v>
      </c>
      <c r="E18">
        <v>31</v>
      </c>
    </row>
    <row r="19" spans="1:5" x14ac:dyDescent="0.35">
      <c r="A19">
        <v>3</v>
      </c>
      <c r="B19">
        <v>9</v>
      </c>
      <c r="C19">
        <v>48</v>
      </c>
      <c r="D19">
        <v>2</v>
      </c>
      <c r="E19">
        <v>17</v>
      </c>
    </row>
    <row r="20" spans="1:5" x14ac:dyDescent="0.35">
      <c r="A20">
        <v>4</v>
      </c>
      <c r="B20">
        <v>10</v>
      </c>
      <c r="C20">
        <v>30</v>
      </c>
      <c r="D20">
        <v>4</v>
      </c>
      <c r="E20">
        <v>31</v>
      </c>
    </row>
    <row r="21" spans="1:5" x14ac:dyDescent="0.35">
      <c r="A21">
        <v>5</v>
      </c>
      <c r="B21">
        <v>5</v>
      </c>
      <c r="C21">
        <v>20</v>
      </c>
    </row>
    <row r="22" spans="1:5" x14ac:dyDescent="0.35">
      <c r="A22">
        <v>6</v>
      </c>
      <c r="B22">
        <v>10</v>
      </c>
      <c r="C22">
        <v>39</v>
      </c>
    </row>
    <row r="23" spans="1:5" x14ac:dyDescent="0.35">
      <c r="A23">
        <v>7</v>
      </c>
      <c r="B23">
        <v>16</v>
      </c>
      <c r="C23">
        <v>49</v>
      </c>
    </row>
    <row r="24" spans="1:5" x14ac:dyDescent="0.35">
      <c r="A24">
        <v>8</v>
      </c>
      <c r="B24">
        <v>13</v>
      </c>
      <c r="C24">
        <v>52</v>
      </c>
    </row>
    <row r="26" spans="1:5" x14ac:dyDescent="0.35">
      <c r="A26" s="7" t="s">
        <v>143</v>
      </c>
      <c r="B26" s="7" t="s">
        <v>144</v>
      </c>
    </row>
    <row r="27" spans="1:5" x14ac:dyDescent="0.35">
      <c r="A27">
        <v>1</v>
      </c>
      <c r="B27">
        <v>45</v>
      </c>
    </row>
    <row r="28" spans="1:5" x14ac:dyDescent="0.35">
      <c r="A28">
        <v>2</v>
      </c>
      <c r="B28">
        <v>45</v>
      </c>
    </row>
    <row r="29" spans="1:5" x14ac:dyDescent="0.35">
      <c r="A29">
        <v>3</v>
      </c>
      <c r="B29">
        <v>41</v>
      </c>
    </row>
    <row r="30" spans="1:5" x14ac:dyDescent="0.35">
      <c r="A30">
        <v>4</v>
      </c>
      <c r="B30">
        <v>42</v>
      </c>
    </row>
    <row r="31" spans="1:5" x14ac:dyDescent="0.35">
      <c r="A31">
        <v>5</v>
      </c>
      <c r="B31">
        <v>45</v>
      </c>
    </row>
    <row r="32" spans="1:5" x14ac:dyDescent="0.35">
      <c r="A32">
        <v>6</v>
      </c>
      <c r="B32">
        <v>41</v>
      </c>
    </row>
    <row r="33" spans="1:2" x14ac:dyDescent="0.35">
      <c r="A33">
        <v>7</v>
      </c>
      <c r="B33">
        <v>43</v>
      </c>
    </row>
    <row r="34" spans="1:2" x14ac:dyDescent="0.35">
      <c r="A34">
        <v>8</v>
      </c>
      <c r="B34">
        <v>52</v>
      </c>
    </row>
    <row r="35" spans="1:2" x14ac:dyDescent="0.35">
      <c r="A35">
        <v>9</v>
      </c>
      <c r="B35">
        <v>45</v>
      </c>
    </row>
    <row r="38" spans="1:2" x14ac:dyDescent="0.35">
      <c r="A38" s="13" t="s">
        <v>147</v>
      </c>
      <c r="B38" s="7" t="s">
        <v>148</v>
      </c>
    </row>
    <row r="39" spans="1:2" x14ac:dyDescent="0.35">
      <c r="A39">
        <v>1</v>
      </c>
      <c r="B39">
        <v>30</v>
      </c>
    </row>
    <row r="40" spans="1:2" x14ac:dyDescent="0.35">
      <c r="A40">
        <v>2</v>
      </c>
      <c r="B40">
        <v>34</v>
      </c>
    </row>
    <row r="41" spans="1:2" x14ac:dyDescent="0.35">
      <c r="A41">
        <v>3</v>
      </c>
      <c r="B41">
        <v>39</v>
      </c>
    </row>
    <row r="42" spans="1:2" x14ac:dyDescent="0.35">
      <c r="A42">
        <v>4</v>
      </c>
      <c r="B42">
        <v>48</v>
      </c>
    </row>
    <row r="43" spans="1:2" x14ac:dyDescent="0.35">
      <c r="A43">
        <v>5</v>
      </c>
      <c r="B43">
        <v>44</v>
      </c>
    </row>
    <row r="44" spans="1:2" x14ac:dyDescent="0.35">
      <c r="A44">
        <v>6</v>
      </c>
      <c r="B44">
        <v>41</v>
      </c>
    </row>
    <row r="46" spans="1:2" x14ac:dyDescent="0.35">
      <c r="B46" t="s">
        <v>138</v>
      </c>
    </row>
    <row r="47" spans="1:2" x14ac:dyDescent="0.35">
      <c r="A47">
        <v>1</v>
      </c>
      <c r="B47">
        <v>20</v>
      </c>
    </row>
    <row r="48" spans="1:2" x14ac:dyDescent="0.35">
      <c r="A48">
        <v>2</v>
      </c>
      <c r="B48">
        <v>26</v>
      </c>
    </row>
    <row r="49" spans="1:5" x14ac:dyDescent="0.35">
      <c r="A49">
        <v>3</v>
      </c>
      <c r="B49">
        <v>27</v>
      </c>
    </row>
    <row r="50" spans="1:5" x14ac:dyDescent="0.35">
      <c r="A50">
        <v>4</v>
      </c>
      <c r="B50">
        <v>37</v>
      </c>
    </row>
    <row r="52" spans="1:5" x14ac:dyDescent="0.35">
      <c r="A52" s="7" t="s">
        <v>150</v>
      </c>
      <c r="B52" s="7" t="s">
        <v>151</v>
      </c>
    </row>
    <row r="53" spans="1:5" x14ac:dyDescent="0.35">
      <c r="A53">
        <v>1</v>
      </c>
      <c r="B53">
        <v>16</v>
      </c>
    </row>
    <row r="54" spans="1:5" x14ac:dyDescent="0.35">
      <c r="A54">
        <v>2</v>
      </c>
      <c r="B54">
        <v>15</v>
      </c>
    </row>
    <row r="55" spans="1:5" x14ac:dyDescent="0.35">
      <c r="A55">
        <v>3</v>
      </c>
      <c r="B55">
        <v>20</v>
      </c>
    </row>
    <row r="56" spans="1:5" x14ac:dyDescent="0.35">
      <c r="B56" s="7" t="s">
        <v>138</v>
      </c>
    </row>
    <row r="57" spans="1:5" x14ac:dyDescent="0.35">
      <c r="A57">
        <v>1</v>
      </c>
      <c r="B57">
        <v>15</v>
      </c>
    </row>
    <row r="58" spans="1:5" x14ac:dyDescent="0.35">
      <c r="A58">
        <v>2</v>
      </c>
      <c r="B58">
        <v>22</v>
      </c>
    </row>
    <row r="59" spans="1:5" x14ac:dyDescent="0.35">
      <c r="A59">
        <v>3</v>
      </c>
      <c r="B59">
        <v>22</v>
      </c>
    </row>
    <row r="61" spans="1:5" x14ac:dyDescent="0.35">
      <c r="A61" t="s">
        <v>167</v>
      </c>
      <c r="B61" t="s">
        <v>168</v>
      </c>
      <c r="D61" t="s">
        <v>169</v>
      </c>
      <c r="E61" t="s">
        <v>170</v>
      </c>
    </row>
    <row r="62" spans="1:5" x14ac:dyDescent="0.35">
      <c r="B62">
        <v>17</v>
      </c>
      <c r="D62">
        <v>20</v>
      </c>
    </row>
    <row r="63" spans="1:5" x14ac:dyDescent="0.35">
      <c r="B63">
        <v>17</v>
      </c>
      <c r="D63">
        <v>21</v>
      </c>
    </row>
    <row r="64" spans="1:5" x14ac:dyDescent="0.35">
      <c r="B64">
        <v>17</v>
      </c>
      <c r="D64">
        <v>26</v>
      </c>
    </row>
    <row r="65" spans="1:5" x14ac:dyDescent="0.35">
      <c r="B65">
        <v>17</v>
      </c>
      <c r="D65">
        <v>26</v>
      </c>
    </row>
    <row r="66" spans="1:5" x14ac:dyDescent="0.35">
      <c r="B66">
        <v>16</v>
      </c>
      <c r="D66">
        <v>21</v>
      </c>
    </row>
    <row r="67" spans="1:5" x14ac:dyDescent="0.35">
      <c r="B67">
        <v>16</v>
      </c>
      <c r="D67">
        <v>9</v>
      </c>
    </row>
    <row r="68" spans="1:5" x14ac:dyDescent="0.35">
      <c r="B68">
        <v>16</v>
      </c>
      <c r="D68">
        <v>22</v>
      </c>
    </row>
    <row r="69" spans="1:5" x14ac:dyDescent="0.35">
      <c r="B69">
        <v>16</v>
      </c>
      <c r="D69">
        <v>16</v>
      </c>
    </row>
    <row r="70" spans="1:5" x14ac:dyDescent="0.35">
      <c r="B70">
        <v>16</v>
      </c>
      <c r="D70">
        <v>27</v>
      </c>
    </row>
    <row r="71" spans="1:5" x14ac:dyDescent="0.35">
      <c r="B71">
        <v>16</v>
      </c>
    </row>
    <row r="73" spans="1:5" x14ac:dyDescent="0.35">
      <c r="A73" t="s">
        <v>171</v>
      </c>
      <c r="B73" t="s">
        <v>172</v>
      </c>
      <c r="E73" t="s">
        <v>174</v>
      </c>
    </row>
    <row r="74" spans="1:5" x14ac:dyDescent="0.35">
      <c r="B74">
        <v>36</v>
      </c>
    </row>
    <row r="75" spans="1:5" x14ac:dyDescent="0.35">
      <c r="B75">
        <v>47</v>
      </c>
    </row>
    <row r="76" spans="1:5" x14ac:dyDescent="0.35">
      <c r="B76">
        <v>46</v>
      </c>
    </row>
    <row r="77" spans="1:5" x14ac:dyDescent="0.35">
      <c r="B77">
        <v>32</v>
      </c>
    </row>
    <row r="78" spans="1:5" x14ac:dyDescent="0.35">
      <c r="B78">
        <v>40</v>
      </c>
    </row>
    <row r="80" spans="1:5" x14ac:dyDescent="0.35">
      <c r="B80" t="s">
        <v>173</v>
      </c>
    </row>
    <row r="81" spans="1:2" x14ac:dyDescent="0.35">
      <c r="B81">
        <v>30</v>
      </c>
    </row>
    <row r="82" spans="1:2" x14ac:dyDescent="0.35">
      <c r="B82">
        <v>35</v>
      </c>
    </row>
    <row r="83" spans="1:2" x14ac:dyDescent="0.35">
      <c r="B83">
        <v>38</v>
      </c>
    </row>
    <row r="85" spans="1:2" x14ac:dyDescent="0.35">
      <c r="A85" t="s">
        <v>182</v>
      </c>
    </row>
    <row r="86" spans="1:2" x14ac:dyDescent="0.35">
      <c r="A86">
        <v>25</v>
      </c>
    </row>
    <row r="87" spans="1:2" x14ac:dyDescent="0.35">
      <c r="A87">
        <v>45</v>
      </c>
    </row>
    <row r="88" spans="1:2" x14ac:dyDescent="0.35">
      <c r="A88">
        <v>40</v>
      </c>
    </row>
    <row r="89" spans="1:2" x14ac:dyDescent="0.35">
      <c r="A89">
        <v>52</v>
      </c>
    </row>
    <row r="90" spans="1:2" x14ac:dyDescent="0.35">
      <c r="A90">
        <v>28</v>
      </c>
    </row>
    <row r="91" spans="1:2" x14ac:dyDescent="0.35">
      <c r="A91">
        <v>44</v>
      </c>
    </row>
    <row r="92" spans="1:2" x14ac:dyDescent="0.35">
      <c r="A92">
        <v>26</v>
      </c>
    </row>
    <row r="93" spans="1:2" x14ac:dyDescent="0.35">
      <c r="A93">
        <v>43</v>
      </c>
    </row>
  </sheetData>
  <mergeCells count="2">
    <mergeCell ref="B15:C15"/>
    <mergeCell ref="D15:E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16" sqref="C16"/>
    </sheetView>
  </sheetViews>
  <sheetFormatPr defaultRowHeight="14.5" x14ac:dyDescent="0.35"/>
  <cols>
    <col min="1" max="1" width="11.54296875" bestFit="1" customWidth="1"/>
    <col min="2" max="2" width="9.6328125" bestFit="1" customWidth="1"/>
    <col min="3" max="3" width="95.6328125" bestFit="1" customWidth="1"/>
  </cols>
  <sheetData>
    <row r="1" spans="1:3" x14ac:dyDescent="0.35">
      <c r="A1" s="7" t="s">
        <v>50</v>
      </c>
      <c r="B1" s="7" t="s">
        <v>3</v>
      </c>
      <c r="C1" s="7" t="s">
        <v>51</v>
      </c>
    </row>
    <row r="2" spans="1:3" x14ac:dyDescent="0.35">
      <c r="A2" t="s">
        <v>46</v>
      </c>
      <c r="B2" s="8">
        <v>43565</v>
      </c>
      <c r="C2" t="s">
        <v>53</v>
      </c>
    </row>
    <row r="3" spans="1:3" x14ac:dyDescent="0.35">
      <c r="A3" t="s">
        <v>63</v>
      </c>
      <c r="B3" s="8">
        <v>43558</v>
      </c>
      <c r="C3" t="s">
        <v>69</v>
      </c>
    </row>
    <row r="4" spans="1:3" x14ac:dyDescent="0.35">
      <c r="A4" t="s">
        <v>72</v>
      </c>
      <c r="B4" s="8">
        <v>43565</v>
      </c>
      <c r="C4" t="s">
        <v>75</v>
      </c>
    </row>
    <row r="5" spans="1:3" x14ac:dyDescent="0.35">
      <c r="B5" s="8"/>
      <c r="C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Table 1</vt:lpstr>
      <vt:lpstr>Back Page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Andrews</dc:creator>
  <cp:lastModifiedBy>Caitlin Jeffrey</cp:lastModifiedBy>
  <dcterms:created xsi:type="dcterms:W3CDTF">2019-05-13T16:35:49Z</dcterms:created>
  <dcterms:modified xsi:type="dcterms:W3CDTF">2022-02-02T20:57:17Z</dcterms:modified>
</cp:coreProperties>
</file>