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87" documentId="8_{9058C769-37DB-4D75-B77A-5C1D47EA4B73}" xr6:coauthVersionLast="47" xr6:coauthVersionMax="47" xr10:uidLastSave="{81865EB2-C44F-435B-B16A-C8CFC9FA0AD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<sst xmlns="http://schemas.openxmlformats.org/spreadsheetml/2006/main" count="63824" uniqueCount="3993">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</sst>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3864</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3861</v>
      </c>
      <c r="L280" s="244" t="s">
        <v>1481</v>
      </c>
      <c r="M280" s="244">
        <v>73</v>
      </c>
      <c r="N280" s="244" t="s">
        <v>3862</v>
      </c>
      <c r="O280" s="244">
        <v>12</v>
      </c>
      <c r="P280" s="244" t="s">
        <v>3847</v>
      </c>
      <c r="Q280" s="245"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3857</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3811</v>
      </c>
      <c r="G299" s="228"/>
      <c r="H299" s="228"/>
      <c r="I299" s="228" t="s">
        <v>934</v>
      </c>
      <c r="J299" s="238">
        <v>24</v>
      </c>
      <c r="K299" s="238" t="s">
        <v>1468</v>
      </c>
      <c r="L299" s="238">
        <v>0</v>
      </c>
      <c r="M299" s="238" t="s">
        <v>3812</v>
      </c>
      <c r="N299" s="238">
        <v>0</v>
      </c>
      <c r="O299" s="238" t="s">
        <v>3813</v>
      </c>
      <c r="P299" s="238">
        <v>0</v>
      </c>
      <c r="Q299" s="238" t="s">
        <v>3814</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3816</v>
      </c>
      <c r="O300" s="239" t="s">
        <v>1480</v>
      </c>
      <c r="P300" s="239">
        <v>0</v>
      </c>
      <c r="Q300" s="239" t="s">
        <v>3815</v>
      </c>
      <c r="R300" s="231">
        <v>600</v>
      </c>
      <c r="S300" s="230"/>
    </row>
    <row r="301" spans="1:19" ht="15" customHeight="1">
      <c r="A301" s="228" t="s">
        <v>1484</v>
      </c>
      <c r="B301" s="228" t="s">
        <v>1484</v>
      </c>
      <c r="C301" s="228"/>
      <c r="D301" s="228"/>
      <c r="E301" s="228" t="s">
        <v>309</v>
      </c>
      <c r="F301" s="228" t="s">
        <v>3817</v>
      </c>
      <c r="G301" s="228"/>
      <c r="H301" s="228"/>
      <c r="I301" s="228" t="s">
        <v>934</v>
      </c>
      <c r="J301" s="238">
        <v>33</v>
      </c>
      <c r="K301" s="238" t="s">
        <v>1469</v>
      </c>
      <c r="L301" s="238">
        <v>0</v>
      </c>
      <c r="M301" s="238" t="s">
        <v>3818</v>
      </c>
      <c r="N301" s="238" t="s">
        <v>1461</v>
      </c>
      <c r="O301" s="238" t="s">
        <v>3819</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3820</v>
      </c>
      <c r="P303" s="238">
        <v>0</v>
      </c>
      <c r="Q303" s="238">
        <v>0</v>
      </c>
      <c r="R303" s="229">
        <v>1900</v>
      </c>
      <c r="S303" s="228"/>
    </row>
    <row r="304" spans="1:19" s="216" customFormat="1" ht="15" customHeight="1">
      <c r="A304" s="230" t="s">
        <v>1487</v>
      </c>
      <c r="B304" s="230" t="s">
        <v>1487</v>
      </c>
      <c r="C304" s="230"/>
      <c r="D304" s="230"/>
      <c r="E304" s="230" t="s">
        <v>3858</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3821</v>
      </c>
      <c r="G305" s="228"/>
      <c r="H305" s="228"/>
      <c r="I305" s="228" t="s">
        <v>934</v>
      </c>
      <c r="J305" s="238">
        <v>83</v>
      </c>
      <c r="K305" s="238" t="s">
        <v>3822</v>
      </c>
      <c r="L305" s="238" t="s">
        <v>1468</v>
      </c>
      <c r="M305" s="238" t="s">
        <v>3823</v>
      </c>
      <c r="N305" s="238">
        <v>0</v>
      </c>
      <c r="O305" s="238" t="s">
        <v>3824</v>
      </c>
      <c r="P305" s="238">
        <v>0</v>
      </c>
      <c r="Q305" s="238">
        <v>2</v>
      </c>
      <c r="R305" s="229">
        <v>600</v>
      </c>
      <c r="S305" s="228"/>
    </row>
    <row r="306" spans="1:19" s="216" customFormat="1" ht="15" customHeight="1">
      <c r="A306" s="230" t="s">
        <v>1489</v>
      </c>
      <c r="B306" s="230" t="s">
        <v>1489</v>
      </c>
      <c r="C306" s="230" t="s">
        <v>3834</v>
      </c>
      <c r="D306" s="230">
        <v>10100171</v>
      </c>
      <c r="E306" s="230" t="s">
        <v>3857</v>
      </c>
      <c r="F306" t="s">
        <v>3835</v>
      </c>
      <c r="G306" s="230" t="s">
        <v>230</v>
      </c>
      <c r="H306" s="230"/>
      <c r="I306" s="233" t="s">
        <v>3836</v>
      </c>
      <c r="J306" s="239">
        <v>61</v>
      </c>
      <c r="K306" s="239">
        <v>0</v>
      </c>
      <c r="L306" s="239">
        <v>0</v>
      </c>
      <c r="M306" s="239" t="s">
        <v>3837</v>
      </c>
      <c r="N306" s="239">
        <v>0</v>
      </c>
      <c r="O306" s="239">
        <v>9</v>
      </c>
      <c r="P306" s="239" t="s">
        <v>3838</v>
      </c>
      <c r="Q306" s="239" t="s">
        <v>3822</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3859</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3859</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3859</v>
      </c>
      <c r="F312" s="230" t="s">
        <v>3825</v>
      </c>
      <c r="G312" s="230"/>
      <c r="H312" s="230"/>
      <c r="I312" s="233" t="s">
        <v>3839</v>
      </c>
      <c r="J312" s="250">
        <v>361</v>
      </c>
      <c r="K312" s="250" t="s">
        <v>3813</v>
      </c>
      <c r="L312" s="250" t="s">
        <v>1450</v>
      </c>
      <c r="M312" s="250">
        <v>59</v>
      </c>
      <c r="N312" s="250" t="s">
        <v>3826</v>
      </c>
      <c r="O312" s="250">
        <v>27</v>
      </c>
      <c r="P312" s="250">
        <v>0</v>
      </c>
      <c r="Q312" s="250" t="s">
        <v>3827</v>
      </c>
      <c r="R312" s="257">
        <v>400</v>
      </c>
      <c r="S312" s="230"/>
    </row>
    <row r="313" spans="1:19" s="237" customFormat="1" ht="15" customHeight="1">
      <c r="A313" s="235" t="s">
        <v>1496</v>
      </c>
      <c r="B313" s="235" t="s">
        <v>1496</v>
      </c>
      <c r="C313" s="235"/>
      <c r="D313" s="235"/>
      <c r="E313" s="235" t="s">
        <v>3858</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3858</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3860</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3919</v>
      </c>
      <c r="G323" s="228" t="s">
        <v>120</v>
      </c>
      <c r="H323" s="228"/>
      <c r="I323" s="234" t="s">
        <v>3924</v>
      </c>
      <c r="J323" s="249">
        <v>360</v>
      </c>
      <c r="K323" s="249">
        <v>32</v>
      </c>
      <c r="L323" s="249">
        <v>11</v>
      </c>
      <c r="M323" s="249" t="s">
        <v>3851</v>
      </c>
      <c r="N323" s="249" t="s">
        <v>3824</v>
      </c>
      <c r="O323" s="249">
        <v>15</v>
      </c>
      <c r="P323" s="249" t="s">
        <v>3925</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3840</v>
      </c>
      <c r="D328" s="230">
        <v>31083120</v>
      </c>
      <c r="E328" s="230" t="s">
        <v>343</v>
      </c>
      <c r="F328" s="230" t="s">
        <v>3841</v>
      </c>
      <c r="G328" s="230" t="s">
        <v>31</v>
      </c>
      <c r="H328" s="230"/>
      <c r="I328" s="233" t="s">
        <v>3842</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3858</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3843</v>
      </c>
      <c r="M331" s="249" t="s">
        <v>3844</v>
      </c>
      <c r="N331" s="249" t="s">
        <v>3845</v>
      </c>
      <c r="O331" s="249" t="s">
        <v>3846</v>
      </c>
      <c r="P331" s="249" t="s">
        <v>3847</v>
      </c>
      <c r="Q331" s="249" t="s">
        <v>3848</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3853</v>
      </c>
      <c r="E333" s="228" t="s">
        <v>309</v>
      </c>
      <c r="F333" s="228" t="s">
        <v>3854</v>
      </c>
      <c r="G333" s="228"/>
      <c r="H333" s="230" t="s">
        <v>1023</v>
      </c>
      <c r="I333" s="234" t="s">
        <v>3855</v>
      </c>
      <c r="J333" s="249">
        <v>296</v>
      </c>
      <c r="K333" s="249" t="s">
        <v>3819</v>
      </c>
      <c r="L333" s="249" t="s">
        <v>3856</v>
      </c>
      <c r="M333" s="249">
        <v>69</v>
      </c>
      <c r="N333" s="249">
        <v>0</v>
      </c>
      <c r="O333" s="249">
        <v>10</v>
      </c>
      <c r="P333" s="249" t="s">
        <v>3847</v>
      </c>
      <c r="Q333" s="249">
        <v>0</v>
      </c>
      <c r="R333" s="229">
        <v>600</v>
      </c>
      <c r="S333" s="228"/>
    </row>
    <row r="334" spans="1:19" s="216" customFormat="1" ht="15" customHeight="1">
      <c r="A334" s="230" t="s">
        <v>1517</v>
      </c>
      <c r="B334" s="230" t="s">
        <v>1517</v>
      </c>
      <c r="C334" s="230"/>
      <c r="D334" s="230"/>
      <c r="E334" s="230" t="s">
        <v>587</v>
      </c>
      <c r="F334" s="230" t="s">
        <v>3849</v>
      </c>
      <c r="G334" s="230"/>
      <c r="H334" s="230"/>
      <c r="I334" s="230" t="s">
        <v>934</v>
      </c>
      <c r="J334" s="250">
        <v>22</v>
      </c>
      <c r="K334" s="250" t="s">
        <v>1481</v>
      </c>
      <c r="L334" s="250" t="s">
        <v>3850</v>
      </c>
      <c r="M334" s="250" t="s">
        <v>3851</v>
      </c>
      <c r="N334" s="250" t="s">
        <v>3852</v>
      </c>
      <c r="O334" s="250" t="s">
        <v>3814</v>
      </c>
      <c r="P334" s="250" t="s">
        <v>3847</v>
      </c>
      <c r="Q334" s="250" t="s">
        <v>3816</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3833</v>
      </c>
      <c r="D337" s="228"/>
      <c r="E337" s="228" t="s">
        <v>549</v>
      </c>
      <c r="F337" s="228" t="s">
        <v>3828</v>
      </c>
      <c r="G337" s="228"/>
      <c r="H337" s="228" t="s">
        <v>3829</v>
      </c>
      <c r="I337" s="234" t="s">
        <v>3830</v>
      </c>
      <c r="J337" s="249">
        <v>324</v>
      </c>
      <c r="K337" s="249" t="s">
        <v>1469</v>
      </c>
      <c r="L337" s="249">
        <v>0</v>
      </c>
      <c r="M337" s="249">
        <v>78</v>
      </c>
      <c r="N337" s="249" t="s">
        <v>3831</v>
      </c>
      <c r="O337" s="249" t="s">
        <v>3832</v>
      </c>
      <c r="P337" s="249" t="s">
        <v>1460</v>
      </c>
      <c r="Q337" s="249">
        <v>1</v>
      </c>
      <c r="R337" s="229">
        <v>600</v>
      </c>
      <c r="S337" s="228"/>
    </row>
    <row r="338" spans="1:19" ht="15" customHeight="1">
      <c r="A338" s="228" t="s">
        <v>1521</v>
      </c>
      <c r="B338" s="228" t="s">
        <v>1521</v>
      </c>
      <c r="C338" s="228"/>
      <c r="D338" s="228"/>
      <c r="E338" s="228" t="s">
        <v>3857</v>
      </c>
      <c r="F338" s="228"/>
      <c r="G338" s="228"/>
      <c r="H338" s="228"/>
      <c r="I338" s="228"/>
      <c r="J338" s="249"/>
      <c r="K338" s="249"/>
      <c r="L338" s="249"/>
      <c r="M338" s="249"/>
      <c r="N338" s="249"/>
      <c r="O338" s="249"/>
      <c r="P338" s="249"/>
      <c r="Q338" s="249"/>
      <c r="R338" s="229">
        <v>600</v>
      </c>
      <c r="S338" s="228" t="s">
        <v>1471</v>
      </c>
    </row>
    <row r="339" spans="1:19" ht="15" customHeight="1">
      <c r="A339" s="186" t="s">
        <v>3949</v>
      </c>
      <c r="B339" s="186" t="s">
        <v>3949</v>
      </c>
      <c r="C339" s="186" t="s">
        <v>44</v>
      </c>
      <c r="D339" s="186">
        <v>1055</v>
      </c>
      <c r="E339" s="186" t="s">
        <v>23</v>
      </c>
      <c r="F339" t="s">
        <v>3950</v>
      </c>
      <c r="G339" s="186" t="s">
        <v>3951</v>
      </c>
      <c r="H339" s="186" t="s">
        <v>3952</v>
      </c>
      <c r="I339" s="281" t="s">
        <v>3953</v>
      </c>
      <c r="J339" s="252">
        <v>245</v>
      </c>
      <c r="K339" s="252" t="s">
        <v>3812</v>
      </c>
      <c r="L339" s="252" t="s">
        <v>1480</v>
      </c>
      <c r="M339" s="252">
        <v>39</v>
      </c>
      <c r="N339" s="252" t="s">
        <v>3954</v>
      </c>
      <c r="O339" s="252" t="s">
        <v>3955</v>
      </c>
      <c r="P339" s="252">
        <v>1</v>
      </c>
      <c r="Q339" s="252" t="s">
        <v>3956</v>
      </c>
      <c r="R339" s="153"/>
      <c r="S339" s="186"/>
    </row>
    <row r="340" spans="1:19" ht="15" customHeight="1">
      <c r="A340" s="9" t="s">
        <v>3974</v>
      </c>
      <c r="B340" s="9" t="s">
        <v>3979</v>
      </c>
      <c r="C340" s="9" t="s">
        <v>3975</v>
      </c>
      <c r="D340" s="9">
        <v>960986</v>
      </c>
      <c r="E340" s="9" t="s">
        <v>1907</v>
      </c>
      <c r="F340" s="9" t="s">
        <v>3977</v>
      </c>
      <c r="G340" s="9"/>
      <c r="H340" s="9"/>
      <c r="I340" s="287" t="s">
        <v>3976</v>
      </c>
      <c r="J340" s="247">
        <v>345</v>
      </c>
      <c r="K340" s="247" t="s">
        <v>3822</v>
      </c>
      <c r="L340" s="247" t="s">
        <v>1468</v>
      </c>
      <c r="M340" s="247">
        <v>79</v>
      </c>
      <c r="N340" s="247">
        <v>1</v>
      </c>
      <c r="O340" s="247" t="s">
        <v>3838</v>
      </c>
      <c r="P340" s="247">
        <v>0</v>
      </c>
      <c r="Q340" s="247" t="s">
        <v>3832</v>
      </c>
      <c r="R340" s="8"/>
      <c r="S340" s="9"/>
    </row>
    <row r="341" spans="1:19" ht="15" customHeight="1">
      <c r="A341" s="7" t="s">
        <v>3974</v>
      </c>
      <c r="B341" s="7" t="s">
        <v>3978</v>
      </c>
      <c r="C341" s="7" t="s">
        <v>3975</v>
      </c>
      <c r="D341" s="7"/>
      <c r="E341" s="7" t="s">
        <v>1907</v>
      </c>
      <c r="F341" s="7" t="s">
        <v>3980</v>
      </c>
      <c r="G341" s="7"/>
      <c r="H341" s="7"/>
      <c r="I341" s="7"/>
      <c r="J341" s="247">
        <v>144</v>
      </c>
      <c r="K341" s="247" t="s">
        <v>1481</v>
      </c>
      <c r="L341" s="247" t="s">
        <v>3981</v>
      </c>
      <c r="M341" s="247">
        <v>33</v>
      </c>
      <c r="N341" s="247" t="s">
        <v>3852</v>
      </c>
      <c r="O341" s="247" t="s">
        <v>3819</v>
      </c>
      <c r="P341" s="247">
        <v>0</v>
      </c>
      <c r="Q341" s="247">
        <v>1</v>
      </c>
      <c r="R341" s="8"/>
      <c r="S341" s="7"/>
    </row>
    <row r="342" spans="1:19" ht="15" customHeight="1">
      <c r="A342" s="9" t="s">
        <v>3986</v>
      </c>
      <c r="B342" s="9" t="s">
        <v>3986</v>
      </c>
      <c r="C342" s="9" t="s">
        <v>907</v>
      </c>
      <c r="D342" s="9"/>
      <c r="E342" s="9" t="s">
        <v>592</v>
      </c>
      <c r="F342" s="9" t="s">
        <v>3987</v>
      </c>
      <c r="G342" s="9" t="s">
        <v>148</v>
      </c>
      <c r="H342" s="9"/>
      <c r="I342" s="9"/>
      <c r="J342" s="247">
        <v>168</v>
      </c>
      <c r="K342" s="247" t="s">
        <v>3988</v>
      </c>
      <c r="L342" s="247" t="s">
        <v>3989</v>
      </c>
      <c r="M342" s="247" t="s">
        <v>3990</v>
      </c>
      <c r="N342" s="247" t="s">
        <v>3832</v>
      </c>
      <c r="O342" s="247" t="s">
        <v>3826</v>
      </c>
      <c r="P342" s="247" t="s">
        <v>3815</v>
      </c>
      <c r="Q342" s="247" t="s">
        <v>1469</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420"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3914</v>
      </c>
      <c r="T2" s="263" t="s">
        <v>3915</v>
      </c>
      <c r="U2" s="263" t="s">
        <v>3916</v>
      </c>
      <c r="W2" s="263"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3871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3872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3873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3874</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3811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3817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3875</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3876</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3877</v>
      </c>
      <c r="E356" s="158" t="s">
        <v>3878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ustomHeight="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3879</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3880</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3881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3835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3821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3882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3817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3883</v>
      </c>
      <c r="E505" s="158" t="s">
        <v>3878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3884</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3885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3835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3821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3886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3931</v>
      </c>
      <c r="E544" s="158" t="s">
        <v>3932</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3841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3919</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3887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3821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3888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3889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3825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3821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3817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3890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3854</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3891</v>
      </c>
      <c r="E646" s="158" t="s">
        <v>3878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3849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3892</v>
      </c>
      <c r="E694" s="158" t="s">
        <v>3893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3894</v>
      </c>
      <c r="E707" s="158" t="s">
        <v>3895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3896</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8">
        <v>0.2</v>
      </c>
      <c r="AC7" t="s">
        <v>1912</v>
      </c>
    </row>
    <row r="8" spans="1:29">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9">
        <f>IF($F10="","",IFERROR(IFERROR(INDEX(Réttabanki!$U:$U,MATCH($F10,Réttabanki!$A:$A,0)),INDEX(Vöruskrá!$R:$R,MATCH($F10,Vöruskrá!$B:$B,0)))*($H10+IF($I10="",$H10*(1+$AB$7),$I10))/2/1000,""))</f>
        <v>17.231012658227847</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60">
        <v>1100</v>
      </c>
      <c r="AC10" t="s">
        <v>1918</v>
      </c>
    </row>
    <row r="11" spans="1:29">
      <c r="A11" s="32"/>
      <c r="B11" s="33" t="s">
        <v>1893</v>
      </c>
      <c r="C11" s="33">
        <v>29</v>
      </c>
      <c r="D11" s="34" t="s">
        <v>1892</v>
      </c>
      <c r="E11" s="34" t="s">
        <v>1919</v>
      </c>
      <c r="F11" s="34"/>
      <c r="G11" s="34" t="s">
        <v>1920</v>
      </c>
      <c r="H11" s="35"/>
      <c r="I11" s="35"/>
      <c r="J11" s="259"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9"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1">
        <v>0.3</v>
      </c>
      <c r="AC12" t="s">
        <v>1925</v>
      </c>
    </row>
    <row r="13" spans="1:29" ht="52">
      <c r="A13" s="32"/>
      <c r="B13" s="33" t="s">
        <v>1893</v>
      </c>
      <c r="C13" s="33">
        <v>29</v>
      </c>
      <c r="D13" s="34" t="s">
        <v>1892</v>
      </c>
      <c r="E13" s="34" t="s">
        <v>1923</v>
      </c>
      <c r="F13" s="34" t="s">
        <v>440</v>
      </c>
      <c r="G13" s="34" t="s">
        <v>440</v>
      </c>
      <c r="H13" s="35">
        <v>45</v>
      </c>
      <c r="I13" s="35"/>
      <c r="J13" s="259">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9"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2">
        <f>AB10*AB12</f>
        <v>330</v>
      </c>
      <c r="AC14" t="s">
        <v>1928</v>
      </c>
    </row>
    <row r="15" spans="1:29">
      <c r="A15" s="282"/>
      <c r="B15" s="283" t="s">
        <v>1893</v>
      </c>
      <c r="C15" s="283">
        <v>29</v>
      </c>
      <c r="D15" s="284"/>
      <c r="E15" s="284"/>
      <c r="F15" s="284" t="s">
        <v>3965</v>
      </c>
      <c r="G15" s="284"/>
      <c r="H15" s="285"/>
      <c r="I15" s="285"/>
      <c r="J15" s="286">
        <f>SUMIFS(J3:J14,E3:E14,"&lt;&gt;Hliðarréttur",E3:E14,"&lt;&gt;Sérfæði")</f>
        <v>334.11996951219515</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2"/>
      <c r="AC15" t="s">
        <v>1931</v>
      </c>
    </row>
    <row r="16" spans="1:29">
      <c r="A16" s="282"/>
      <c r="B16" s="283" t="s">
        <v>1893</v>
      </c>
      <c r="C16" s="283">
        <v>29</v>
      </c>
      <c r="D16" s="284"/>
      <c r="E16" s="284"/>
      <c r="F16" s="284" t="s">
        <v>3966</v>
      </c>
      <c r="G16" s="284"/>
      <c r="H16" s="285"/>
      <c r="I16" s="285"/>
      <c r="J16" s="286">
        <f>SUMIFS(J3:J14,E3:E14,"&lt;&gt;Hliðarréttur",E3:E14,"&lt;&gt;Sérfæði")</f>
        <v>334.11996951219515</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2"/>
      <c r="AC16" t="s">
        <v>1933</v>
      </c>
    </row>
    <row r="17" spans="1:29">
      <c r="A17" s="32">
        <v>46217</v>
      </c>
      <c r="B17" s="33" t="s">
        <v>1929</v>
      </c>
      <c r="C17" s="33">
        <v>29</v>
      </c>
      <c r="D17" s="34" t="s">
        <v>1892</v>
      </c>
      <c r="E17" s="34" t="s">
        <v>1894</v>
      </c>
      <c r="F17" s="34"/>
      <c r="G17" s="34" t="s">
        <v>1930</v>
      </c>
      <c r="H17" s="35"/>
      <c r="I17" s="35"/>
      <c r="J17" s="259"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9">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9"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9">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9"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9">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9">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9"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9">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9"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9">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9">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9">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9"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9">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9"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9">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9">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9">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2"/>
      <c r="B37" s="283" t="s">
        <v>1929</v>
      </c>
      <c r="C37" s="283">
        <v>29</v>
      </c>
      <c r="D37" s="284"/>
      <c r="E37" s="284"/>
      <c r="F37" s="284" t="s">
        <v>3965</v>
      </c>
      <c r="G37" s="284"/>
      <c r="H37" s="285"/>
      <c r="I37" s="285"/>
      <c r="J37" s="286">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2"/>
      <c r="B38" s="283" t="s">
        <v>1929</v>
      </c>
      <c r="C38" s="283">
        <v>29</v>
      </c>
      <c r="D38" s="284"/>
      <c r="E38" s="284"/>
      <c r="F38" s="284" t="s">
        <v>3966</v>
      </c>
      <c r="G38" s="284"/>
      <c r="H38" s="285"/>
      <c r="I38" s="285"/>
      <c r="J38" s="286">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9"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9"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9"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9">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9"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9">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9"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9">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9">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9"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9"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9">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9"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9">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9"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9">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2"/>
      <c r="B56" s="283" t="s">
        <v>1955</v>
      </c>
      <c r="C56" s="283">
        <v>29</v>
      </c>
      <c r="D56" s="284"/>
      <c r="E56" s="284"/>
      <c r="F56" s="284" t="s">
        <v>3965</v>
      </c>
      <c r="G56" s="284"/>
      <c r="H56" s="285"/>
      <c r="I56" s="285"/>
      <c r="J56" s="286">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2"/>
      <c r="B57" s="283" t="s">
        <v>1955</v>
      </c>
      <c r="C57" s="283">
        <v>29</v>
      </c>
      <c r="D57" s="284"/>
      <c r="E57" s="284"/>
      <c r="F57" s="284" t="s">
        <v>3966</v>
      </c>
      <c r="G57" s="284"/>
      <c r="H57" s="285"/>
      <c r="I57" s="285"/>
      <c r="J57" s="286">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9"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9">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9">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9">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9"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9">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9"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9">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9">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9"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9">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9"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9">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9">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2"/>
      <c r="B73" s="283" t="s">
        <v>1969</v>
      </c>
      <c r="C73" s="283">
        <v>29</v>
      </c>
      <c r="D73" s="284"/>
      <c r="E73" s="284"/>
      <c r="F73" s="284" t="s">
        <v>3965</v>
      </c>
      <c r="G73" s="284"/>
      <c r="H73" s="285"/>
      <c r="I73" s="285"/>
      <c r="J73" s="286">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2"/>
      <c r="B74" s="283" t="s">
        <v>1969</v>
      </c>
      <c r="C74" s="283">
        <v>29</v>
      </c>
      <c r="D74" s="284"/>
      <c r="E74" s="284"/>
      <c r="F74" s="284" t="s">
        <v>3966</v>
      </c>
      <c r="G74" s="284"/>
      <c r="H74" s="285"/>
      <c r="I74" s="285"/>
      <c r="J74" s="286">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9"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9">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9"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9">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9">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9">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9"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9">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9">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9"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9">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9"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9">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9">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2"/>
      <c r="B90" s="283" t="s">
        <v>1976</v>
      </c>
      <c r="C90" s="283">
        <v>29</v>
      </c>
      <c r="D90" s="284"/>
      <c r="E90" s="284"/>
      <c r="F90" s="284" t="s">
        <v>3965</v>
      </c>
      <c r="G90" s="284"/>
      <c r="H90" s="285"/>
      <c r="I90" s="285"/>
      <c r="J90" s="286">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2"/>
      <c r="B91" s="283" t="s">
        <v>1976</v>
      </c>
      <c r="C91" s="283">
        <v>29</v>
      </c>
      <c r="D91" s="284"/>
      <c r="E91" s="284"/>
      <c r="F91" s="284" t="s">
        <v>3966</v>
      </c>
      <c r="G91" s="284"/>
      <c r="H91" s="285"/>
      <c r="I91" s="285"/>
      <c r="J91" s="286">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9"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9">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9"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9">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9">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9">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9"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9"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9"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9"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9">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9">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2"/>
      <c r="B109" s="283" t="s">
        <v>1929</v>
      </c>
      <c r="C109" s="283">
        <v>32</v>
      </c>
      <c r="D109" s="284"/>
      <c r="E109" s="284"/>
      <c r="F109" s="284" t="s">
        <v>3965</v>
      </c>
      <c r="G109" s="284"/>
      <c r="H109" s="285"/>
      <c r="I109" s="285"/>
      <c r="J109" s="286">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2"/>
      <c r="B110" s="283" t="s">
        <v>1929</v>
      </c>
      <c r="C110" s="283">
        <v>32</v>
      </c>
      <c r="D110" s="284"/>
      <c r="E110" s="284"/>
      <c r="F110" s="284" t="s">
        <v>3966</v>
      </c>
      <c r="G110" s="284"/>
      <c r="H110" s="285"/>
      <c r="I110" s="285"/>
      <c r="J110" s="286">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9"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9">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t="str">
        <f>IF(F112="","",IFERROR(INDEX(Réttabanki!Q:Q,MATCH(F112,Réttabanki!A:A,0)),IFERROR(INDEX(Réttabanki!Q:Q,MATCH(F112,Réttabanki!B:B,0)),"")))</f>
        <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9"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t="str">
        <f>IF(F116="","",IFERROR(INDEX(Réttabanki!Q:Q,MATCH(F116,Réttabanki!A:A,0)),IFERROR(INDEX(Réttabanki!Q:Q,MATCH(F116,Réttabanki!B:B,0)),"")))</f>
        <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9">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9"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9"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9">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9">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2"/>
      <c r="B124" s="283" t="s">
        <v>1955</v>
      </c>
      <c r="C124" s="283">
        <v>32</v>
      </c>
      <c r="D124" s="284"/>
      <c r="E124" s="284"/>
      <c r="F124" s="284" t="s">
        <v>3965</v>
      </c>
      <c r="G124" s="284"/>
      <c r="H124" s="285"/>
      <c r="I124" s="285"/>
      <c r="J124" s="286">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2"/>
      <c r="B125" s="283" t="s">
        <v>1955</v>
      </c>
      <c r="C125" s="283">
        <v>32</v>
      </c>
      <c r="D125" s="284"/>
      <c r="E125" s="284"/>
      <c r="F125" s="284" t="s">
        <v>3966</v>
      </c>
      <c r="G125" s="284"/>
      <c r="H125" s="285"/>
      <c r="I125" s="285"/>
      <c r="J125" s="286">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9"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9">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9"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9">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9">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9">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9"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9"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9">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9">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2"/>
      <c r="B141" s="283" t="s">
        <v>1969</v>
      </c>
      <c r="C141" s="283">
        <v>32</v>
      </c>
      <c r="D141" s="284"/>
      <c r="E141" s="284"/>
      <c r="F141" s="284" t="s">
        <v>3965</v>
      </c>
      <c r="G141" s="284"/>
      <c r="H141" s="285"/>
      <c r="I141" s="285"/>
      <c r="J141" s="286">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2"/>
      <c r="B142" s="283" t="s">
        <v>1969</v>
      </c>
      <c r="C142" s="283">
        <v>32</v>
      </c>
      <c r="D142" s="284"/>
      <c r="E142" s="284"/>
      <c r="F142" s="284" t="s">
        <v>3966</v>
      </c>
      <c r="G142" s="284"/>
      <c r="H142" s="285"/>
      <c r="I142" s="285"/>
      <c r="J142" s="286">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9"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9">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9"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9">
        <f>IF($F149="","",IFERROR(IFERROR(INDEX(Réttabanki!$U:$U,MATCH($F149,Réttabanki!$A:$A,0)),INDEX(Vöruskrá!$R:$R,MATCH($F149,Vöruskrá!$B:$B,0)))*($H149+IF($I149="",$H149*(1+$AB$7),$I149))/2/1000,""))</f>
        <v>0</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9"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9"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9">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9">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2"/>
      <c r="B154" s="283" t="s">
        <v>1976</v>
      </c>
      <c r="C154" s="283">
        <v>32</v>
      </c>
      <c r="D154" s="284"/>
      <c r="E154" s="284"/>
      <c r="F154" s="284" t="s">
        <v>3965</v>
      </c>
      <c r="G154" s="284"/>
      <c r="H154" s="285"/>
      <c r="I154" s="285"/>
      <c r="J154" s="286">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2"/>
      <c r="B155" s="283" t="s">
        <v>1976</v>
      </c>
      <c r="C155" s="283">
        <v>32</v>
      </c>
      <c r="D155" s="284"/>
      <c r="E155" s="284"/>
      <c r="F155" s="284" t="s">
        <v>3966</v>
      </c>
      <c r="G155" s="284"/>
      <c r="H155" s="285"/>
      <c r="I155" s="285"/>
      <c r="J155" s="286">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9"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9">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9"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9">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9"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9"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9">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9">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2"/>
      <c r="B166" s="283" t="s">
        <v>1893</v>
      </c>
      <c r="C166" s="283">
        <v>33</v>
      </c>
      <c r="D166" s="284"/>
      <c r="E166" s="284"/>
      <c r="F166" s="284" t="s">
        <v>3965</v>
      </c>
      <c r="G166" s="284"/>
      <c r="H166" s="285"/>
      <c r="I166" s="285"/>
      <c r="J166" s="286">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2"/>
      <c r="B167" s="283" t="s">
        <v>1893</v>
      </c>
      <c r="C167" s="283">
        <v>33</v>
      </c>
      <c r="D167" s="284"/>
      <c r="E167" s="284"/>
      <c r="F167" s="284" t="s">
        <v>3966</v>
      </c>
      <c r="G167" s="284"/>
      <c r="H167" s="285"/>
      <c r="I167" s="285"/>
      <c r="J167" s="286">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9"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9"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9">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9"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9"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9">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9">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2"/>
      <c r="B181" s="283" t="s">
        <v>1929</v>
      </c>
      <c r="C181" s="283">
        <v>33</v>
      </c>
      <c r="D181" s="284"/>
      <c r="E181" s="284"/>
      <c r="F181" s="284" t="s">
        <v>3965</v>
      </c>
      <c r="G181" s="284"/>
      <c r="H181" s="285"/>
      <c r="I181" s="285"/>
      <c r="J181" s="286">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2"/>
      <c r="B182" s="283" t="s">
        <v>1929</v>
      </c>
      <c r="C182" s="283">
        <v>33</v>
      </c>
      <c r="D182" s="284"/>
      <c r="E182" s="284"/>
      <c r="F182" s="284" t="s">
        <v>3966</v>
      </c>
      <c r="G182" s="284"/>
      <c r="H182" s="285"/>
      <c r="I182" s="285"/>
      <c r="J182" s="286">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9"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9"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9">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9">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9"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9">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9">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9">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9"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9"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9"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9"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9">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9">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2"/>
      <c r="B197" s="283" t="s">
        <v>1955</v>
      </c>
      <c r="C197" s="283">
        <v>33</v>
      </c>
      <c r="D197" s="284"/>
      <c r="E197" s="284"/>
      <c r="F197" s="284" t="s">
        <v>3965</v>
      </c>
      <c r="G197" s="284"/>
      <c r="H197" s="285"/>
      <c r="I197" s="285"/>
      <c r="J197" s="286">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2"/>
      <c r="B198" s="283" t="s">
        <v>1955</v>
      </c>
      <c r="C198" s="283">
        <v>33</v>
      </c>
      <c r="D198" s="284"/>
      <c r="E198" s="284"/>
      <c r="F198" s="284" t="s">
        <v>3966</v>
      </c>
      <c r="G198" s="284"/>
      <c r="H198" s="285"/>
      <c r="I198" s="285"/>
      <c r="J198" s="286">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9"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9">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9">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9">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9"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9">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9">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9">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9">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9"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9">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9">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2"/>
      <c r="B212" s="283" t="s">
        <v>1969</v>
      </c>
      <c r="C212" s="283">
        <v>33</v>
      </c>
      <c r="D212" s="284"/>
      <c r="E212" s="284"/>
      <c r="F212" s="284" t="s">
        <v>3965</v>
      </c>
      <c r="G212" s="284"/>
      <c r="H212" s="285"/>
      <c r="I212" s="285"/>
      <c r="J212" s="286">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2"/>
      <c r="B213" s="283" t="s">
        <v>1969</v>
      </c>
      <c r="C213" s="283">
        <v>33</v>
      </c>
      <c r="D213" s="284"/>
      <c r="E213" s="284"/>
      <c r="F213" s="284" t="s">
        <v>3966</v>
      </c>
      <c r="G213" s="284"/>
      <c r="H213" s="285"/>
      <c r="I213" s="285"/>
      <c r="J213" s="286">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9"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9">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9">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9"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9">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9">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9">
        <f>IF($F220="","",IFERROR(IFERROR(INDEX(Réttabanki!$U:$U,MATCH($F220,Réttabanki!$A:$A,0)),INDEX(Vöruskrá!$R:$R,MATCH($F220,Vöruskrá!$B:$B,0)))*($H220+IF($I220="",$H220*(1+$AB$7),$I220))/2/1000,""))</f>
        <v>0</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9">
        <f>IF($F221="","",IFERROR(IFERROR(INDEX(Réttabanki!$U:$U,MATCH($F221,Réttabanki!$A:$A,0)),INDEX(Vöruskrá!$R:$R,MATCH($F221,Vöruskrá!$B:$B,0)))*($H221+IF($I221="",$H221*(1+$AB$7),$I221))/2/1000,""))</f>
        <v>0</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9"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9">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9">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2"/>
      <c r="B226" s="283" t="s">
        <v>1976</v>
      </c>
      <c r="C226" s="283">
        <v>33</v>
      </c>
      <c r="D226" s="284"/>
      <c r="E226" s="284"/>
      <c r="F226" s="284" t="s">
        <v>3965</v>
      </c>
      <c r="G226" s="284"/>
      <c r="H226" s="285"/>
      <c r="I226" s="285"/>
      <c r="J226" s="286">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2"/>
      <c r="B227" s="283" t="s">
        <v>1976</v>
      </c>
      <c r="C227" s="283">
        <v>33</v>
      </c>
      <c r="D227" s="284"/>
      <c r="E227" s="284"/>
      <c r="F227" s="284" t="s">
        <v>3966</v>
      </c>
      <c r="G227" s="284"/>
      <c r="H227" s="285"/>
      <c r="I227" s="285"/>
      <c r="J227" s="286">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9"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9"/>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9">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9">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9">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9"/>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9">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9">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9">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9">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9"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9"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9">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9">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2"/>
      <c r="B244" s="283" t="s">
        <v>1893</v>
      </c>
      <c r="C244" s="283">
        <v>34</v>
      </c>
      <c r="D244" s="284"/>
      <c r="E244" s="284"/>
      <c r="F244" s="284" t="s">
        <v>3965</v>
      </c>
      <c r="G244" s="284"/>
      <c r="H244" s="285"/>
      <c r="I244" s="285"/>
      <c r="J244" s="286">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2"/>
      <c r="B245" s="283" t="s">
        <v>1893</v>
      </c>
      <c r="C245" s="283">
        <v>34</v>
      </c>
      <c r="D245" s="284"/>
      <c r="E245" s="284"/>
      <c r="F245" s="284" t="s">
        <v>3966</v>
      </c>
      <c r="G245" s="284"/>
      <c r="H245" s="285"/>
      <c r="I245" s="285"/>
      <c r="J245" s="286">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9"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9">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9">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9">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9">
        <f>IF($F250="","",IFERROR(IFERROR(INDEX(Réttabanki!$U:$U,MATCH($F250,Réttabanki!$A:$A,0)),INDEX(Vöruskrá!$R:$R,MATCH($F250,Vöruskrá!$B:$B,0)))*($H250+IF($I250="",$H250*(1+$AB$7),$I250))/2/1000,""))</f>
        <v>58.342531199999996</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9"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9">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9">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9">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9">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9"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9">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2"/>
      <c r="B265" s="283" t="s">
        <v>1929</v>
      </c>
      <c r="C265" s="283">
        <v>34</v>
      </c>
      <c r="D265" s="284"/>
      <c r="E265" s="284"/>
      <c r="F265" s="284" t="s">
        <v>3965</v>
      </c>
      <c r="G265" s="284"/>
      <c r="H265" s="285"/>
      <c r="I265" s="285"/>
      <c r="J265" s="286">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2"/>
      <c r="B266" s="283" t="s">
        <v>1929</v>
      </c>
      <c r="C266" s="283">
        <v>34</v>
      </c>
      <c r="D266" s="284"/>
      <c r="E266" s="284"/>
      <c r="F266" s="284" t="s">
        <v>3966</v>
      </c>
      <c r="G266" s="284"/>
      <c r="H266" s="285"/>
      <c r="I266" s="285"/>
      <c r="J266" s="286">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9"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9">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9"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9">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9">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9"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9">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9">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9">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9"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2"/>
      <c r="B283" s="283" t="s">
        <v>1955</v>
      </c>
      <c r="C283" s="283">
        <v>34</v>
      </c>
      <c r="D283" s="284"/>
      <c r="E283" s="284"/>
      <c r="F283" s="284" t="s">
        <v>3965</v>
      </c>
      <c r="G283" s="284"/>
      <c r="H283" s="285"/>
      <c r="I283" s="285"/>
      <c r="J283" s="286">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2"/>
      <c r="B284" s="283" t="s">
        <v>1955</v>
      </c>
      <c r="C284" s="283">
        <v>34</v>
      </c>
      <c r="D284" s="284"/>
      <c r="E284" s="284"/>
      <c r="F284" s="284" t="s">
        <v>3966</v>
      </c>
      <c r="G284" s="284"/>
      <c r="H284" s="285"/>
      <c r="I284" s="285"/>
      <c r="J284" s="286">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9"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9">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9"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9">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9">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9"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9"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9">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2"/>
      <c r="B296" s="283" t="s">
        <v>1969</v>
      </c>
      <c r="C296" s="283">
        <v>34</v>
      </c>
      <c r="D296" s="284"/>
      <c r="E296" s="284"/>
      <c r="F296" s="284" t="s">
        <v>3965</v>
      </c>
      <c r="G296" s="284"/>
      <c r="H296" s="285"/>
      <c r="I296" s="285"/>
      <c r="J296" s="286">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2"/>
      <c r="B297" s="283" t="s">
        <v>1969</v>
      </c>
      <c r="C297" s="283">
        <v>34</v>
      </c>
      <c r="D297" s="284"/>
      <c r="E297" s="284"/>
      <c r="F297" s="284" t="s">
        <v>3966</v>
      </c>
      <c r="G297" s="284"/>
      <c r="H297" s="285"/>
      <c r="I297" s="285"/>
      <c r="J297" s="286">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9"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9"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9">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9"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2"/>
      <c r="B310" s="283" t="s">
        <v>1976</v>
      </c>
      <c r="C310" s="283">
        <v>34</v>
      </c>
      <c r="D310" s="284"/>
      <c r="E310" s="284"/>
      <c r="F310" s="284" t="s">
        <v>3965</v>
      </c>
      <c r="G310" s="284"/>
      <c r="H310" s="285"/>
      <c r="I310" s="285"/>
      <c r="J310" s="286">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2"/>
      <c r="B311" s="283" t="s">
        <v>1976</v>
      </c>
      <c r="C311" s="283">
        <v>34</v>
      </c>
      <c r="D311" s="284"/>
      <c r="E311" s="284"/>
      <c r="F311" s="284" t="s">
        <v>3966</v>
      </c>
      <c r="G311" s="284"/>
      <c r="H311" s="285"/>
      <c r="I311" s="285"/>
      <c r="J311" s="286">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9"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9">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9">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9"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9">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9"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9">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9">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2"/>
      <c r="B323" s="283" t="s">
        <v>1893</v>
      </c>
      <c r="C323" s="283">
        <v>35</v>
      </c>
      <c r="D323" s="284"/>
      <c r="E323" s="284"/>
      <c r="F323" s="284" t="s">
        <v>3965</v>
      </c>
      <c r="G323" s="284"/>
      <c r="H323" s="285"/>
      <c r="I323" s="285"/>
      <c r="J323" s="286">
        <f>SUMIFS(J312:J322,E312:E322,"&lt;&gt;Hliðarréttur",E312:E322,"&lt;&gt;Sérfæði")</f>
        <v>484.19915042264597</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2"/>
      <c r="B324" s="283" t="s">
        <v>1893</v>
      </c>
      <c r="C324" s="283">
        <v>35</v>
      </c>
      <c r="D324" s="284"/>
      <c r="E324" s="284"/>
      <c r="F324" s="284" t="s">
        <v>3966</v>
      </c>
      <c r="G324" s="284"/>
      <c r="H324" s="285"/>
      <c r="I324" s="285"/>
      <c r="J324" s="286">
        <f>SUMIFS(J312:J322,E312:E322,"&lt;&gt;Hliðarréttur",E312:E322,"&lt;&gt;Sérfæði")</f>
        <v>484.19915042264597</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9"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9">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9"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9">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2"/>
      <c r="B335" s="283" t="s">
        <v>1929</v>
      </c>
      <c r="C335" s="283">
        <v>35</v>
      </c>
      <c r="D335" s="284"/>
      <c r="E335" s="284"/>
      <c r="F335" s="284" t="s">
        <v>3965</v>
      </c>
      <c r="G335" s="284"/>
      <c r="H335" s="285"/>
      <c r="I335" s="285"/>
      <c r="J335" s="286">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2"/>
      <c r="B336" s="283" t="s">
        <v>1929</v>
      </c>
      <c r="C336" s="283">
        <v>35</v>
      </c>
      <c r="D336" s="284"/>
      <c r="E336" s="284"/>
      <c r="F336" s="284" t="s">
        <v>3966</v>
      </c>
      <c r="G336" s="284"/>
      <c r="H336" s="285"/>
      <c r="I336" s="285"/>
      <c r="J336" s="286">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2018</v>
      </c>
      <c r="B1" s="273"/>
      <c r="C1" s="273"/>
      <c r="D1" s="273"/>
      <c r="E1" s="273"/>
      <c r="F1" s="273"/>
      <c r="G1" s="273"/>
      <c r="H1" s="273"/>
      <c r="I1" s="273"/>
    </row>
    <row r="2" spans="1:15">
      <c r="A2" s="272" t="s">
        <v>2019</v>
      </c>
      <c r="B2" s="272"/>
      <c r="C2" s="272"/>
      <c r="D2" s="272"/>
      <c r="E2" s="272"/>
      <c r="F2" s="272"/>
      <c r="G2" s="272"/>
      <c r="H2" s="272"/>
      <c r="I2" s="272"/>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2018</v>
      </c>
      <c r="B1" s="273"/>
      <c r="C1" s="273"/>
      <c r="D1" s="273"/>
      <c r="E1" s="273"/>
      <c r="F1" s="273"/>
      <c r="G1" s="273"/>
      <c r="H1" s="273"/>
      <c r="I1" s="273"/>
    </row>
    <row r="2" spans="1:9" ht="47.25" customHeight="1">
      <c r="A2" s="272" t="s">
        <v>2019</v>
      </c>
      <c r="B2" s="272"/>
      <c r="C2" s="272"/>
      <c r="D2" s="272"/>
      <c r="E2" s="272"/>
      <c r="F2" s="272"/>
      <c r="G2" s="272"/>
      <c r="H2" s="272"/>
      <c r="I2" s="272"/>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3606</v>
      </c>
      <c r="B1" s="274"/>
      <c r="C1" s="274"/>
      <c r="D1" s="274"/>
      <c r="E1" s="274"/>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3625</v>
      </c>
      <c r="B1" s="275"/>
      <c r="C1" s="275"/>
      <c r="D1" s="275"/>
      <c r="E1" s="275"/>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3741</v>
      </c>
      <c r="B1" s="277"/>
    </row>
    <row r="2" spans="1:2" ht="30" customHeight="1">
      <c r="A2" s="278" t="s">
        <v>3742</v>
      </c>
      <c r="B2" s="278"/>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9" t="s">
        <v>3755</v>
      </c>
      <c r="B10" s="279"/>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80" t="s">
        <v>3766</v>
      </c>
      <c r="B17" s="280"/>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6" t="s">
        <v>3777</v>
      </c>
      <c r="B24" s="276"/>
    </row>
    <row r="25" spans="1:2" ht="279.75" customHeight="1">
      <c r="A25" s="61" t="s">
        <v>3778</v>
      </c>
      <c r="B25" s="62" t="s">
        <v>3779</v>
      </c>
    </row>
    <row r="27" spans="1:2" ht="30" customHeight="1">
      <c r="A27" s="276" t="s">
        <v>3780</v>
      </c>
      <c r="B27" s="276"/>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2026-07-16T07:35:26Z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