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68" documentId="8_{9058C769-37DB-4D75-B77A-5C1D47EA4B73}" xr6:coauthVersionLast="47" xr6:coauthVersionMax="47" xr10:uidLastSave="{88A02159-4B92-4E95-8168-2AED6494696B}"/>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4" i="3"/>
  <c r="J255" i="3"/>
  <c r="J256" i="3"/>
  <c r="J257" i="3"/>
  <c r="J258" i="3"/>
  <c r="J259" i="3"/>
  <c r="J260" i="3"/>
  <c r="J261" i="3"/>
  <c r="J262" i="3"/>
  <c r="J263" i="3"/>
  <c r="J264" i="3"/>
  <c r="J266" i="3"/>
  <c r="J267"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J253" i="3" s="1"/>
  <c r="U229" i="2"/>
  <c r="J265" i="3" s="1"/>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<sst xmlns="http://schemas.openxmlformats.org/spreadsheetml/2006/main" count="63963" uniqueCount="4032">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</sst>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72</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200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200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169</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139</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250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1288.5208252082523</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0.54215999999999998</v>
      </c>
      <c r="P373" s="164"/>
      <c r="Q373" s="155"/>
      <c r="R373" s="6"/>
      <c r="S373" s="266" t="str">
        <f t="shared" si="15"/>
        <v>Maískorn</v>
      </c>
      <c r="T373" s="264">
        <f>IF($B373="","",$C373/1000*IFERROR(INDEX(Vöruskrá!$R:$R,MATCH($B373,Vöruskrá!$B:$B,0)),0))</f>
        <v>542.16</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1125.8730012699871</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0.52941599999999989</v>
      </c>
      <c r="P383" s="166"/>
      <c r="Q383" s="193"/>
      <c r="R383" s="156"/>
      <c r="S383" s="266" t="str">
        <f t="shared" si="15"/>
        <v>Maískorn</v>
      </c>
      <c r="T383" s="264">
        <f>IF($B383="","",$C383/1000*IFERROR(INDEX(Vöruskrá!$R:$R,MATCH($B383,Vöruskrá!$B:$B,0)),0))</f>
        <v>529.41599999999994</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1310.8271022973561</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0.47123999999999999</v>
      </c>
      <c r="P399" s="166"/>
      <c r="Q399" s="155"/>
      <c r="R399" s="6"/>
      <c r="S399" s="266" t="str">
        <f t="shared" si="18"/>
        <v>Maískorn</v>
      </c>
      <c r="T399" s="264">
        <f>IF($B399="","",$C399/1000*IFERROR(INDEX(Vöruskrá!$R:$R,MATCH($B399,Vöruskrá!$B:$B,0)),0))</f>
        <v>471.24</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1753.8857563558749</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0.360983</v>
      </c>
      <c r="P435" s="166"/>
      <c r="Q435" s="155"/>
      <c r="R435" s="6"/>
      <c r="S435" s="266" t="str">
        <f t="shared" si="18"/>
        <v>Sojasósa</v>
      </c>
      <c r="T435" s="264">
        <f>IF($B435="","",$C435/1000*IFERROR(INDEX(Vöruskrá!$R:$R,MATCH($B435,Vöruskrá!$B:$B,0)),0))</f>
        <v>360.983</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2.9264039999999998</v>
      </c>
      <c r="P436" s="164"/>
      <c r="Q436" s="154"/>
      <c r="R436" s="26"/>
      <c r="S436" s="266" t="str">
        <f t="shared" si="18"/>
        <v>Kínversk grænmetisblanda</v>
      </c>
      <c r="T436" s="264">
        <f>IF($B436="","",$C436/1000*IFERROR(INDEX(Vöruskrá!$R:$R,MATCH($B436,Vöruskrá!$B:$B,0)),0))</f>
        <v>2926.404</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278.98136107498925</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0.47123999999999999</v>
      </c>
      <c r="P464" s="164"/>
      <c r="Q464" s="154"/>
      <c r="R464" s="26"/>
      <c r="S464" s="266" t="str">
        <f t="shared" si="21"/>
        <v>Maískorn</v>
      </c>
      <c r="T464" s="264">
        <f>IF($B464="","",$C464/1000*IFERROR(INDEX(Vöruskrá!$R:$R,MATCH($B464,Vöruskrá!$B:$B,0)),0))</f>
        <v>471.24</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368.0862591374086</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0.52250399999999997</v>
      </c>
      <c r="P482" s="166"/>
      <c r="Q482" s="155"/>
      <c r="R482" s="6"/>
      <c r="S482" s="266" t="str">
        <f t="shared" si="21"/>
        <v>Maískorn</v>
      </c>
      <c r="T482" s="264">
        <f>IF($B482="","",$C482/1000*IFERROR(INDEX(Vöruskrá!$R:$R,MATCH($B482,Vöruskrá!$B:$B,0)),0))</f>
        <v>522.50400000000002</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899.35714285714289</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4.2249999999999996</v>
      </c>
      <c r="P527" s="166"/>
      <c r="Q527" s="154"/>
      <c r="R527" s="26"/>
      <c r="S527" s="266" t="str">
        <f t="shared" si="24"/>
        <v>Kínversk grænmetisblanda</v>
      </c>
      <c r="T527" s="264">
        <f>IF($B527="","",$C527/1000*IFERROR(INDEX(Vöruskrá!$R:$R,MATCH($B527,Vöruskrá!$B:$B,0)),0))</f>
        <v>4225</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0.69499999999999995</v>
      </c>
      <c r="P528" s="164"/>
      <c r="Q528" s="155"/>
      <c r="R528" s="6"/>
      <c r="S528" s="266" t="str">
        <f t="shared" si="24"/>
        <v>Sojasósa</v>
      </c>
      <c r="T528" s="264">
        <f>IF($B528="","",$C528/1000*IFERROR(INDEX(Vöruskrá!$R:$R,MATCH($B528,Vöruskrá!$B:$B,0)),0))</f>
        <v>695</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258.6961</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6.0499999999999998E-2</v>
      </c>
      <c r="P571" s="164"/>
      <c r="Q571" s="155"/>
      <c r="R571" s="6"/>
      <c r="S571" s="266" t="str">
        <f t="shared" si="24"/>
        <v>Vanillsykur</v>
      </c>
      <c r="T571" s="264">
        <f>IF($B571="","",$C571/1000*IFERROR(INDEX(Vöruskrá!$R:$R,MATCH($B571,Vöruskrá!$B:$B,0)),0))</f>
        <v>60.5</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3"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ht="26">
      <c r="A15" s="32">
        <v>46217</v>
      </c>
      <c r="B15" s="33" t="s">
        <v>1932</v>
      </c>
      <c r="C15" s="33">
        <v>29</v>
      </c>
      <c r="D15" s="34" t="s">
        <v>1892</v>
      </c>
      <c r="E15" s="34" t="s">
        <v>1894</v>
      </c>
      <c r="F15" s="34"/>
      <c r="G15" s="34" t="s">
        <v>1933</v>
      </c>
      <c r="H15" s="35"/>
      <c r="I15" s="35"/>
      <c r="J15" s="259" t="str">
        <f>IF($F15="","",IFERROR(IFERROR(INDEX(Réttabanki!$U:$U,MATCH($F15,Réttabanki!$A:$A,0)),INDEX(Vöruskrá!$R:$R,MATCH($F15,Vöruskrá!$B:$B,0)))*($H15+IF($I15="",$H15*(1+$AB$7),$I15))/2/1000,""))</f>
        <v/>
      </c>
      <c r="K15" s="22" t="s">
        <v>1934</v>
      </c>
      <c r="L15" s="22" t="s">
        <v>192</v>
      </c>
      <c r="M15" s="22"/>
      <c r="N15" s="23"/>
      <c r="O15" s="23"/>
      <c r="P15" s="23"/>
      <c r="Q15" s="23"/>
      <c r="R15" s="23"/>
      <c r="S15" s="23"/>
      <c r="T15" s="80"/>
      <c r="U15" s="78"/>
      <c r="V15" s="78"/>
      <c r="W15" s="78"/>
      <c r="X15" s="78"/>
      <c r="Y15" s="78"/>
      <c r="Z15" s="78"/>
      <c r="AA15" s="78"/>
      <c r="AC15" t="s">
        <v>1935</v>
      </c>
    </row>
    <row r="16" spans="1:29">
      <c r="A16" s="32"/>
      <c r="B16" s="33" t="s">
        <v>1932</v>
      </c>
      <c r="C16" s="33">
        <v>29</v>
      </c>
      <c r="D16" s="34" t="s">
        <v>1892</v>
      </c>
      <c r="E16" s="34" t="s">
        <v>1894</v>
      </c>
      <c r="F16" s="34" t="s">
        <v>632</v>
      </c>
      <c r="G16" s="34" t="s">
        <v>1936</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1899</v>
      </c>
      <c r="V16" s="79" t="s">
        <v>1900</v>
      </c>
      <c r="W16" s="79">
        <v>200</v>
      </c>
      <c r="X16" s="79">
        <v>15</v>
      </c>
      <c r="Y16" s="79">
        <v>75</v>
      </c>
      <c r="Z16" s="79" t="s">
        <v>1911</v>
      </c>
      <c r="AA16" s="79"/>
      <c r="AC16" t="s">
        <v>1937</v>
      </c>
    </row>
    <row r="17" spans="1:29" ht="26">
      <c r="A17" s="32"/>
      <c r="B17" s="33" t="s">
        <v>1932</v>
      </c>
      <c r="C17" s="33">
        <v>29</v>
      </c>
      <c r="D17" s="34" t="s">
        <v>1892</v>
      </c>
      <c r="E17" s="34" t="s">
        <v>1894</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1910</v>
      </c>
      <c r="V17" s="78" t="s">
        <v>1900</v>
      </c>
      <c r="W17" s="78">
        <v>200</v>
      </c>
      <c r="X17" s="78">
        <v>18</v>
      </c>
      <c r="Y17" s="78">
        <v>75</v>
      </c>
      <c r="Z17" s="78" t="s">
        <v>1929</v>
      </c>
      <c r="AA17" s="78">
        <v>3</v>
      </c>
      <c r="AC17" t="s">
        <v>1938</v>
      </c>
    </row>
    <row r="18" spans="1:29" ht="39">
      <c r="A18" s="32"/>
      <c r="B18" s="33" t="s">
        <v>1932</v>
      </c>
      <c r="C18" s="33">
        <v>29</v>
      </c>
      <c r="D18" s="34" t="s">
        <v>1892</v>
      </c>
      <c r="E18" s="34" t="s">
        <v>1907</v>
      </c>
      <c r="F18" s="34"/>
      <c r="G18" s="34" t="s">
        <v>1939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1940</v>
      </c>
    </row>
    <row r="19" spans="1:29" ht="39">
      <c r="A19" s="32"/>
      <c r="B19" s="33" t="s">
        <v>1932</v>
      </c>
      <c r="C19" s="33">
        <v>29</v>
      </c>
      <c r="D19" s="34" t="s">
        <v>1892</v>
      </c>
      <c r="E19" s="34" t="s">
        <v>1907</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1910</v>
      </c>
      <c r="V19" s="78" t="s">
        <v>1900</v>
      </c>
      <c r="W19" s="78">
        <v>200</v>
      </c>
      <c r="X19" s="78">
        <v>14</v>
      </c>
      <c r="Y19" s="78">
        <v>75</v>
      </c>
      <c r="Z19" s="78" t="s">
        <v>1929</v>
      </c>
      <c r="AA19" s="78">
        <v>2</v>
      </c>
      <c r="AC19" t="s">
        <v>1941</v>
      </c>
    </row>
    <row r="20" spans="1:29">
      <c r="A20" s="32"/>
      <c r="B20" s="33" t="s">
        <v>1932</v>
      </c>
      <c r="C20" s="33">
        <v>29</v>
      </c>
      <c r="D20" s="34" t="s">
        <v>1892</v>
      </c>
      <c r="E20" s="34" t="s">
        <v>1907</v>
      </c>
      <c r="F20" s="34"/>
      <c r="G20" s="34" t="s">
        <v>1942</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1943</v>
      </c>
    </row>
    <row r="21" spans="1:29">
      <c r="A21" s="32"/>
      <c r="B21" s="33" t="s">
        <v>1932</v>
      </c>
      <c r="C21" s="33">
        <v>29</v>
      </c>
      <c r="D21" s="34" t="s">
        <v>1892</v>
      </c>
      <c r="E21" s="34" t="s">
        <v>1907</v>
      </c>
      <c r="F21" s="34" t="s">
        <v>1944</v>
      </c>
      <c r="G21" s="34" t="s">
        <v>1945</v>
      </c>
      <c r="H21" s="35">
        <v>130</v>
      </c>
      <c r="I21" s="35"/>
      <c r="J21" s="259" t="str">
        <f>IF($F21="","",IFERROR(IFERROR(INDEX(Réttabanki!$U:$U,MATCH($F21,Réttabanki!$A:$A,0)),INDEX(Vöruskrá!$R:$R,MATCH($F21,Vöruskrá!$B:$B,0)))*($H21+IF($I21="",$H21*(1+$AB$7),$I21))/2/1000,""))</f>
        <v/>
      </c>
      <c r="K21" s="22" t="s">
        <v>1946</v>
      </c>
      <c r="L21" s="22"/>
      <c r="M21" s="22"/>
      <c r="N21" s="23"/>
      <c r="O21" s="23"/>
      <c r="P21" s="23"/>
      <c r="Q21" s="23"/>
      <c r="R21" s="23"/>
      <c r="S21" s="23"/>
      <c r="T21" s="80"/>
      <c r="U21" s="78"/>
      <c r="V21" s="78"/>
      <c r="W21" s="78"/>
      <c r="X21" s="78"/>
      <c r="Y21" s="78"/>
      <c r="Z21" s="78"/>
      <c r="AA21" s="78"/>
      <c r="AC21" t="s">
        <v>1947</v>
      </c>
    </row>
    <row r="22" spans="1:29">
      <c r="A22" s="32"/>
      <c r="B22" s="33" t="s">
        <v>1932</v>
      </c>
      <c r="C22" s="33">
        <v>29</v>
      </c>
      <c r="D22" s="34" t="s">
        <v>1892</v>
      </c>
      <c r="E22" s="34" t="s">
        <v>1897</v>
      </c>
      <c r="F22" s="34" t="s">
        <v>444</v>
      </c>
      <c r="G22" s="34" t="s">
        <v>1948</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1899</v>
      </c>
      <c r="V22" s="79" t="s">
        <v>1904</v>
      </c>
      <c r="W22" s="79"/>
      <c r="X22" s="79">
        <v>3</v>
      </c>
      <c r="Y22" s="79"/>
      <c r="Z22" s="79" t="s">
        <v>1949</v>
      </c>
      <c r="AA22" s="79"/>
      <c r="AC22" t="s">
        <v>1950</v>
      </c>
    </row>
    <row r="23" spans="1:29" ht="78">
      <c r="A23" s="32"/>
      <c r="B23" s="33" t="s">
        <v>1932</v>
      </c>
      <c r="C23" s="33">
        <v>29</v>
      </c>
      <c r="D23" s="34" t="s">
        <v>1931</v>
      </c>
      <c r="E23" s="34" t="s">
        <v>1894</v>
      </c>
      <c r="F23" s="34"/>
      <c r="G23" s="34" t="s">
        <v>1951</v>
      </c>
      <c r="H23" s="35"/>
      <c r="I23" s="35"/>
      <c r="J23" s="259" t="str">
        <f>IF($F23="","",IFERROR(IFERROR(INDEX(Réttabanki!$U:$U,MATCH($F23,Réttabanki!$A:$A,0)),INDEX(Vöruskrá!$R:$R,MATCH($F23,Vöruskrá!$B:$B,0)))*($H23+IF($I23="",$H23*(1+$AB$7),$I23))/2/1000,""))</f>
        <v/>
      </c>
      <c r="K23" s="22" t="s">
        <v>3924</v>
      </c>
      <c r="L23" s="22" t="s">
        <v>1098</v>
      </c>
      <c r="M23" s="22"/>
      <c r="N23" s="23"/>
      <c r="O23" s="23"/>
      <c r="P23" s="23"/>
      <c r="Q23" s="23"/>
      <c r="R23" s="23"/>
      <c r="S23" s="23"/>
      <c r="T23" s="81"/>
      <c r="U23" s="78"/>
      <c r="V23" s="78"/>
      <c r="W23" s="78"/>
      <c r="X23" s="78"/>
      <c r="Y23" s="78"/>
      <c r="Z23" s="78"/>
      <c r="AA23" s="78"/>
      <c r="AC23" t="s">
        <v>1952</v>
      </c>
    </row>
    <row r="24" spans="1:29" ht="78">
      <c r="A24" s="32"/>
      <c r="B24" s="33" t="s">
        <v>1932</v>
      </c>
      <c r="C24" s="33">
        <v>29</v>
      </c>
      <c r="D24" s="34" t="s">
        <v>1931</v>
      </c>
      <c r="E24" s="34" t="s">
        <v>1894</v>
      </c>
      <c r="F24" s="34" t="s">
        <v>990</v>
      </c>
      <c r="G24" s="34" t="s">
        <v>1953</v>
      </c>
      <c r="H24" s="35"/>
      <c r="I24" s="35"/>
      <c r="J24" s="259">
        <f>IF($F24="","",IFERROR(IFERROR(INDEX(Réttabanki!$U:$U,MATCH($F24,Réttabanki!$A:$A,0)),INDEX(Vöruskrá!$R:$R,MATCH($F24,Vöruskrá!$B:$B,0)))*($H24+IF($I24="",$H24*(1+$AB$7),$I24))/2/1000,""))</f>
        <v>0</v>
      </c>
      <c r="K24" s="22" t="s">
        <v>3924</v>
      </c>
      <c r="L24" s="22" t="s">
        <v>1098</v>
      </c>
      <c r="M24" s="22"/>
      <c r="N24" s="23"/>
      <c r="O24" s="23"/>
      <c r="P24" s="23"/>
      <c r="Q24" s="23"/>
      <c r="R24" s="23"/>
      <c r="S24" s="23"/>
      <c r="T24" s="81"/>
      <c r="U24" s="79"/>
      <c r="V24" s="79"/>
      <c r="W24" s="79"/>
      <c r="X24" s="79"/>
      <c r="Y24" s="79"/>
      <c r="Z24" s="79"/>
      <c r="AA24" s="79"/>
    </row>
    <row r="25" spans="1:29" ht="117">
      <c r="A25" s="32"/>
      <c r="B25" s="33" t="s">
        <v>1932</v>
      </c>
      <c r="C25" s="33">
        <v>29</v>
      </c>
      <c r="D25" s="34" t="s">
        <v>1892</v>
      </c>
      <c r="E25" s="34" t="s">
        <v>1913</v>
      </c>
      <c r="F25" s="34"/>
      <c r="G25" s="34" t="s">
        <v>1954</v>
      </c>
      <c r="H25" s="35"/>
      <c r="I25" s="35"/>
      <c r="J25" s="259" t="str">
        <f>IF($F25="","",IFERROR(IFERROR(INDEX(Réttabanki!$U:$U,MATCH($F25,Réttabanki!$A:$A,0)),INDEX(Vöruskrá!$R:$R,MATCH($F25,Vöruskrá!$B:$B,0)))*($H25+IF($I25="",$H25*(1+$AB$7),$I25))/2/1000,""))</f>
        <v/>
      </c>
      <c r="K25" s="22" t="s">
        <v>1955</v>
      </c>
      <c r="L25" s="22" t="s">
        <v>1956</v>
      </c>
      <c r="M25" s="22"/>
      <c r="N25" s="23"/>
      <c r="O25" s="23"/>
      <c r="P25" s="23"/>
      <c r="Q25" s="23"/>
      <c r="R25" s="23"/>
      <c r="S25" s="23"/>
      <c r="T25" s="80"/>
      <c r="U25" s="78"/>
      <c r="V25" s="78"/>
      <c r="W25" s="78"/>
      <c r="X25" s="78"/>
      <c r="Y25" s="78"/>
      <c r="Z25" s="78"/>
      <c r="AA25" s="78"/>
    </row>
    <row r="26" spans="1:29">
      <c r="A26" s="32"/>
      <c r="B26" s="33" t="s">
        <v>1932</v>
      </c>
      <c r="C26" s="33">
        <v>29</v>
      </c>
      <c r="D26" s="34" t="s">
        <v>1892</v>
      </c>
      <c r="E26" s="34" t="s">
        <v>1913</v>
      </c>
      <c r="F26" s="34" t="s">
        <v>632</v>
      </c>
      <c r="G26" s="34" t="s">
        <v>1936</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1899</v>
      </c>
      <c r="V26" s="79" t="s">
        <v>1900</v>
      </c>
      <c r="W26" s="79">
        <v>200</v>
      </c>
      <c r="X26" s="79">
        <v>15</v>
      </c>
      <c r="Y26" s="79">
        <v>75</v>
      </c>
      <c r="Z26" s="79"/>
      <c r="AA26" s="79"/>
    </row>
    <row r="27" spans="1:29" ht="65">
      <c r="A27" s="32"/>
      <c r="B27" s="33" t="s">
        <v>1932</v>
      </c>
      <c r="C27" s="33">
        <v>29</v>
      </c>
      <c r="D27" s="34" t="s">
        <v>1892</v>
      </c>
      <c r="E27" s="34" t="s">
        <v>1913</v>
      </c>
      <c r="F27" s="34" t="s">
        <v>399</v>
      </c>
      <c r="G27" s="34" t="s">
        <v>1957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1910</v>
      </c>
      <c r="V27" s="78" t="s">
        <v>1900</v>
      </c>
      <c r="W27" s="78">
        <v>200</v>
      </c>
      <c r="X27" s="78">
        <v>14</v>
      </c>
      <c r="Y27" s="78">
        <v>75</v>
      </c>
      <c r="Z27" s="78" t="s">
        <v>1929</v>
      </c>
      <c r="AA27" s="78">
        <v>2</v>
      </c>
    </row>
    <row r="28" spans="1:29" ht="52">
      <c r="A28" s="32"/>
      <c r="B28" s="33" t="s">
        <v>1932</v>
      </c>
      <c r="C28" s="33">
        <v>29</v>
      </c>
      <c r="D28" s="34" t="s">
        <v>1892</v>
      </c>
      <c r="E28" s="34" t="s">
        <v>1897</v>
      </c>
      <c r="F28" s="34" t="s">
        <v>275</v>
      </c>
      <c r="G28" s="34" t="s">
        <v>1958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1899</v>
      </c>
      <c r="V28" s="79" t="s">
        <v>1922</v>
      </c>
      <c r="W28" s="79"/>
      <c r="X28" s="79"/>
      <c r="Y28" s="79"/>
      <c r="Z28" s="79"/>
      <c r="AA28" s="79"/>
    </row>
    <row r="29" spans="1:29">
      <c r="A29" s="32"/>
      <c r="B29" s="33" t="s">
        <v>1932</v>
      </c>
      <c r="C29" s="33">
        <v>29</v>
      </c>
      <c r="D29" s="34" t="s">
        <v>1892</v>
      </c>
      <c r="E29" s="34" t="s">
        <v>1920</v>
      </c>
      <c r="F29" s="34"/>
      <c r="G29" s="34" t="s">
        <v>1959</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1922</v>
      </c>
      <c r="W29" s="78"/>
      <c r="X29" s="78"/>
      <c r="Y29" s="78"/>
      <c r="Z29" s="78"/>
      <c r="AA29" s="78"/>
    </row>
    <row r="30" spans="1:29">
      <c r="A30" s="32"/>
      <c r="B30" s="33" t="s">
        <v>1932</v>
      </c>
      <c r="C30" s="33">
        <v>29</v>
      </c>
      <c r="D30" s="34" t="s">
        <v>1892</v>
      </c>
      <c r="E30" s="34" t="s">
        <v>1920</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1899</v>
      </c>
      <c r="V30" s="79" t="s">
        <v>1922</v>
      </c>
      <c r="W30" s="79"/>
      <c r="X30" s="79"/>
      <c r="Y30" s="79"/>
      <c r="Z30" s="79"/>
      <c r="AA30" s="79"/>
    </row>
    <row r="31" spans="1:29" ht="78">
      <c r="A31" s="32"/>
      <c r="B31" s="33" t="s">
        <v>1932</v>
      </c>
      <c r="C31" s="33">
        <v>29</v>
      </c>
      <c r="D31" s="34" t="s">
        <v>1892</v>
      </c>
      <c r="E31" s="34" t="s">
        <v>1924</v>
      </c>
      <c r="F31" s="34"/>
      <c r="G31" s="34" t="s">
        <v>1960</v>
      </c>
      <c r="H31" s="35"/>
      <c r="I31" s="35"/>
      <c r="J31" s="259" t="str">
        <f>IF($F31="","",IFERROR(IFERROR(INDEX(Réttabanki!$U:$U,MATCH($F31,Réttabanki!$A:$A,0)),INDEX(Vöruskrá!$R:$R,MATCH($F31,Vöruskrá!$B:$B,0)))*($H31+IF($I31="",$H31*(1+$AB$7),$I31))/2/1000,""))</f>
        <v/>
      </c>
      <c r="K31" s="22" t="s">
        <v>3980</v>
      </c>
      <c r="L31" s="22" t="s">
        <v>38</v>
      </c>
      <c r="M31" s="22"/>
      <c r="N31" s="23"/>
      <c r="O31" s="23"/>
      <c r="P31" s="23"/>
      <c r="Q31" s="23"/>
      <c r="R31" s="23"/>
      <c r="S31" s="23"/>
      <c r="T31" s="80"/>
      <c r="U31" s="78"/>
      <c r="V31" s="78"/>
      <c r="W31" s="78"/>
      <c r="X31" s="78"/>
      <c r="Y31" s="78"/>
      <c r="Z31" s="78"/>
      <c r="AA31" s="78"/>
    </row>
    <row r="32" spans="1:29" ht="39">
      <c r="A32" s="32"/>
      <c r="B32" s="33" t="s">
        <v>1932</v>
      </c>
      <c r="C32" s="33">
        <v>29</v>
      </c>
      <c r="D32" s="34" t="s">
        <v>1892</v>
      </c>
      <c r="E32" s="34" t="s">
        <v>1924</v>
      </c>
      <c r="F32" s="34" t="s">
        <v>940</v>
      </c>
      <c r="G32" s="34" t="s">
        <v>1961</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1962</v>
      </c>
      <c r="V32" s="79" t="s">
        <v>1922</v>
      </c>
      <c r="W32" s="79"/>
      <c r="X32" s="79"/>
      <c r="Y32" s="79"/>
      <c r="Z32" s="79"/>
      <c r="AA32" s="79"/>
    </row>
    <row r="33" spans="1:27" ht="26">
      <c r="A33" s="32"/>
      <c r="B33" s="33" t="s">
        <v>1932</v>
      </c>
      <c r="C33" s="33">
        <v>29</v>
      </c>
      <c r="D33" s="34" t="s">
        <v>1892</v>
      </c>
      <c r="E33" s="34" t="s">
        <v>1897</v>
      </c>
      <c r="F33" s="34" t="s">
        <v>1963</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1899</v>
      </c>
      <c r="V33" s="78" t="s">
        <v>1922</v>
      </c>
      <c r="W33" s="78"/>
      <c r="X33" s="78"/>
      <c r="Y33" s="78"/>
      <c r="Z33" s="78"/>
      <c r="AA33" s="78"/>
    </row>
    <row r="34" spans="1:27" ht="26">
      <c r="A34" s="32"/>
      <c r="B34" s="33" t="s">
        <v>1932</v>
      </c>
      <c r="C34" s="33">
        <v>29</v>
      </c>
      <c r="D34" s="34" t="s">
        <v>1892</v>
      </c>
      <c r="E34" s="34" t="s">
        <v>1907</v>
      </c>
      <c r="F34" s="34" t="s">
        <v>1445</v>
      </c>
      <c r="G34" s="34" t="s">
        <v>3979</v>
      </c>
      <c r="H34" s="35"/>
      <c r="I34" s="35"/>
      <c r="J34" s="259">
        <f>IF($F34="","",IFERROR(IFERROR(INDEX(Réttabanki!$U:$U,MATCH($F34,Réttabanki!$A:$A,0)),INDEX(Vöruskrá!$R:$R,MATCH($F34,Vöruskrá!$B:$B,0)))*($H34+IF($I34="",$H34*(1+$AB$7),$I34))/2/1000,""))</f>
        <v>0</v>
      </c>
      <c r="K34" s="22" t="s">
        <v>1447</v>
      </c>
      <c r="L34" s="22"/>
      <c r="M34" s="22"/>
      <c r="N34" s="23"/>
      <c r="O34" s="23"/>
      <c r="P34" s="23"/>
      <c r="Q34" s="23"/>
      <c r="R34" s="23"/>
      <c r="S34" s="23"/>
      <c r="T34" s="80"/>
      <c r="U34" s="79"/>
      <c r="V34" s="79"/>
      <c r="W34" s="79"/>
      <c r="X34" s="79"/>
      <c r="Y34" s="79"/>
      <c r="Z34" s="79"/>
      <c r="AA34" s="79"/>
    </row>
    <row r="35" spans="1:27">
      <c r="A35" s="32">
        <v>46218</v>
      </c>
      <c r="B35" s="33" t="s">
        <v>1964</v>
      </c>
      <c r="C35" s="33">
        <v>29</v>
      </c>
      <c r="D35" s="34" t="s">
        <v>1892</v>
      </c>
      <c r="E35" s="34" t="s">
        <v>1894</v>
      </c>
      <c r="F35" s="34"/>
      <c r="G35" s="34" t="s">
        <v>1965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1964</v>
      </c>
      <c r="C36" s="33">
        <v>29</v>
      </c>
      <c r="D36" s="34" t="s">
        <v>1892</v>
      </c>
      <c r="E36" s="34" t="s">
        <v>1894</v>
      </c>
      <c r="F36" s="34" t="s">
        <v>116</v>
      </c>
      <c r="G36" s="34" t="s">
        <v>1966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1899</v>
      </c>
      <c r="V36" s="79" t="s">
        <v>1904</v>
      </c>
      <c r="W36" s="79"/>
      <c r="X36" s="79">
        <v>15</v>
      </c>
      <c r="Y36" s="79">
        <v>75</v>
      </c>
      <c r="Z36" s="79" t="s">
        <v>1967</v>
      </c>
      <c r="AA36" s="79"/>
    </row>
    <row r="37" spans="1:27" ht="39">
      <c r="A37" s="32"/>
      <c r="B37" s="33" t="s">
        <v>1964</v>
      </c>
      <c r="C37" s="33">
        <v>29</v>
      </c>
      <c r="D37" s="34" t="s">
        <v>1892</v>
      </c>
      <c r="E37" s="34" t="s">
        <v>1907</v>
      </c>
      <c r="F37" s="34"/>
      <c r="G37" s="34" t="s">
        <v>1968</v>
      </c>
      <c r="H37" s="35"/>
      <c r="I37" s="35"/>
      <c r="J37" s="259" t="str">
        <f>IF($F37="","",IFERROR(IFERROR(INDEX(Réttabanki!$U:$U,MATCH($F37,Réttabanki!$A:$A,0)),INDEX(Vöruskrá!$R:$R,MATCH($F37,Vöruskrá!$B:$B,0)))*($H37+IF($I37="",$H37*(1+$AB$7),$I37))/2/1000,""))</f>
        <v/>
      </c>
      <c r="K37" s="22" t="s">
        <v>1969</v>
      </c>
      <c r="L37" s="22" t="s">
        <v>184</v>
      </c>
      <c r="M37" s="22"/>
      <c r="N37" s="23"/>
      <c r="O37" s="23"/>
      <c r="P37" s="23"/>
      <c r="Q37" s="23"/>
      <c r="R37" s="23"/>
      <c r="S37" s="23"/>
      <c r="T37" s="80"/>
      <c r="U37" s="78"/>
      <c r="V37" s="78"/>
      <c r="W37" s="78"/>
      <c r="X37" s="78"/>
      <c r="Y37" s="78"/>
      <c r="Z37" s="78"/>
      <c r="AA37" s="78"/>
    </row>
    <row r="38" spans="1:27" ht="39">
      <c r="A38" s="32"/>
      <c r="B38" s="33" t="s">
        <v>1964</v>
      </c>
      <c r="C38" s="33">
        <v>29</v>
      </c>
      <c r="D38" s="34" t="s">
        <v>1892</v>
      </c>
      <c r="E38" s="34" t="s">
        <v>1907</v>
      </c>
      <c r="F38" s="34" t="s">
        <v>241</v>
      </c>
      <c r="G38" s="34" t="s">
        <v>241</v>
      </c>
      <c r="H38" s="35">
        <v>250</v>
      </c>
      <c r="I38" s="35"/>
      <c r="J38" s="259">
        <f>IF($F38="","",IFERROR(IFERROR(INDEX(Réttabanki!$U:$U,MATCH($F38,Réttabanki!$A:$A,0)),INDEX(Vöruskrá!$R:$R,MATCH($F38,Vöruskrá!$B:$B,0)))*($H38+IF($I38="",$H38*(1+$AB$7),$I38))/2/1000,""))</f>
        <v>244.816704176044</v>
      </c>
      <c r="K38" s="22" t="s">
        <v>244</v>
      </c>
      <c r="L38" s="22" t="s">
        <v>134</v>
      </c>
      <c r="M38" s="22"/>
      <c r="N38" s="23">
        <v>185</v>
      </c>
      <c r="O38" s="23">
        <v>4</v>
      </c>
      <c r="P38" s="23">
        <v>0.8</v>
      </c>
      <c r="Q38" s="23">
        <v>32.5</v>
      </c>
      <c r="R38" s="23">
        <v>4.5</v>
      </c>
      <c r="S38" s="23">
        <v>1</v>
      </c>
      <c r="T38" s="81">
        <v>1</v>
      </c>
      <c r="U38" s="79" t="s">
        <v>1899</v>
      </c>
      <c r="V38" s="79" t="s">
        <v>1904</v>
      </c>
      <c r="W38" s="79"/>
      <c r="X38" s="79">
        <v>15</v>
      </c>
      <c r="Y38" s="79">
        <v>75</v>
      </c>
      <c r="Z38" s="79" t="s">
        <v>1905</v>
      </c>
      <c r="AA38" s="79"/>
    </row>
    <row r="39" spans="1:27">
      <c r="A39" s="32"/>
      <c r="B39" s="33" t="s">
        <v>1964</v>
      </c>
      <c r="C39" s="33">
        <v>29</v>
      </c>
      <c r="D39" s="34" t="s">
        <v>1892</v>
      </c>
      <c r="E39" s="34" t="s">
        <v>1897</v>
      </c>
      <c r="F39" s="34" t="s">
        <v>181</v>
      </c>
      <c r="G39" s="34" t="s">
        <v>1970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1964</v>
      </c>
      <c r="C40" s="33">
        <v>29</v>
      </c>
      <c r="D40" s="34" t="s">
        <v>1892</v>
      </c>
      <c r="E40" s="34" t="s">
        <v>1913</v>
      </c>
      <c r="F40" s="34"/>
      <c r="G40" s="34" t="s">
        <v>1971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1964</v>
      </c>
      <c r="C41" s="33">
        <v>29</v>
      </c>
      <c r="D41" s="34" t="s">
        <v>1892</v>
      </c>
      <c r="E41" s="34" t="s">
        <v>1913</v>
      </c>
      <c r="F41" s="34" t="s">
        <v>241</v>
      </c>
      <c r="G41" s="34" t="s">
        <v>1971</v>
      </c>
      <c r="H41" s="35">
        <v>250</v>
      </c>
      <c r="I41" s="35"/>
      <c r="J41" s="259">
        <f>IF($F41="","",IFERROR(IFERROR(INDEX(Réttabanki!$U:$U,MATCH($F41,Réttabanki!$A:$A,0)),INDEX(Vöruskrá!$R:$R,MATCH($F41,Vöruskrá!$B:$B,0)))*($H41+IF($I41="",$H41*(1+$AB$7),$I41))/2/1000,""))</f>
        <v>244.816704176044</v>
      </c>
      <c r="K41" s="22" t="s">
        <v>244</v>
      </c>
      <c r="L41" s="22" t="s">
        <v>134</v>
      </c>
      <c r="M41" s="22"/>
      <c r="N41" s="23">
        <v>185</v>
      </c>
      <c r="O41" s="23">
        <v>4</v>
      </c>
      <c r="P41" s="23">
        <v>0.8</v>
      </c>
      <c r="Q41" s="23">
        <v>32.5</v>
      </c>
      <c r="R41" s="23">
        <v>4.5</v>
      </c>
      <c r="S41" s="23">
        <v>1</v>
      </c>
      <c r="T41" s="81">
        <v>1</v>
      </c>
      <c r="U41" s="78" t="s">
        <v>1899</v>
      </c>
      <c r="V41" s="78" t="s">
        <v>1904</v>
      </c>
      <c r="W41" s="78"/>
      <c r="X41" s="78">
        <v>15</v>
      </c>
      <c r="Y41" s="78">
        <v>75</v>
      </c>
      <c r="Z41" s="78" t="s">
        <v>1905</v>
      </c>
      <c r="AA41" s="78"/>
    </row>
    <row r="42" spans="1:27" ht="52">
      <c r="A42" s="32"/>
      <c r="B42" s="33" t="s">
        <v>1964</v>
      </c>
      <c r="C42" s="33">
        <v>29</v>
      </c>
      <c r="D42" s="34" t="s">
        <v>1892</v>
      </c>
      <c r="E42" s="34" t="s">
        <v>1920</v>
      </c>
      <c r="F42" s="34"/>
      <c r="G42" s="34" t="s">
        <v>1972</v>
      </c>
      <c r="H42" s="35"/>
      <c r="I42" s="35"/>
      <c r="J42" s="259" t="str">
        <f>IF($F42="","",IFERROR(IFERROR(INDEX(Réttabanki!$U:$U,MATCH($F42,Réttabanki!$A:$A,0)),INDEX(Vöruskrá!$R:$R,MATCH($F42,Vöruskrá!$B:$B,0)))*($H42+IF($I42="",$H42*(1+$AB$7),$I42))/2/1000,""))</f>
        <v/>
      </c>
      <c r="K42" s="22" t="s">
        <v>1973</v>
      </c>
      <c r="L42" s="22" t="s">
        <v>1974</v>
      </c>
      <c r="M42" s="22"/>
      <c r="N42" s="23"/>
      <c r="O42" s="23"/>
      <c r="P42" s="23"/>
      <c r="Q42" s="23"/>
      <c r="R42" s="23"/>
      <c r="S42" s="23"/>
      <c r="T42" s="80"/>
      <c r="U42" s="79"/>
      <c r="V42" s="79" t="s">
        <v>1922</v>
      </c>
      <c r="W42" s="79"/>
      <c r="X42" s="79"/>
      <c r="Y42" s="79"/>
      <c r="Z42" s="79"/>
      <c r="AA42" s="79"/>
    </row>
    <row r="43" spans="1:27" ht="39">
      <c r="A43" s="32"/>
      <c r="B43" s="33" t="s">
        <v>1964</v>
      </c>
      <c r="C43" s="33">
        <v>29</v>
      </c>
      <c r="D43" s="34" t="s">
        <v>1892</v>
      </c>
      <c r="E43" s="34" t="s">
        <v>1920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1962</v>
      </c>
      <c r="V43" s="78" t="s">
        <v>1922</v>
      </c>
      <c r="W43" s="78"/>
      <c r="X43" s="78"/>
      <c r="Y43" s="78"/>
      <c r="Z43" s="78"/>
      <c r="AA43" s="78"/>
    </row>
    <row r="44" spans="1:27">
      <c r="A44" s="32"/>
      <c r="B44" s="33" t="s">
        <v>1964</v>
      </c>
      <c r="C44" s="33">
        <v>29</v>
      </c>
      <c r="D44" s="34" t="s">
        <v>1892</v>
      </c>
      <c r="E44" s="34" t="s">
        <v>1920</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1899</v>
      </c>
      <c r="V44" s="79" t="s">
        <v>1922</v>
      </c>
      <c r="W44" s="79"/>
      <c r="X44" s="79"/>
      <c r="Y44" s="79"/>
      <c r="Z44" s="79"/>
      <c r="AA44" s="79"/>
    </row>
    <row r="45" spans="1:27">
      <c r="A45" s="32"/>
      <c r="B45" s="33" t="s">
        <v>1964</v>
      </c>
      <c r="C45" s="33">
        <v>29</v>
      </c>
      <c r="D45" s="34" t="s">
        <v>1892</v>
      </c>
      <c r="E45" s="34" t="s">
        <v>1920</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1899</v>
      </c>
      <c r="V45" s="78" t="s">
        <v>1922</v>
      </c>
      <c r="W45" s="78"/>
      <c r="X45" s="78"/>
      <c r="Y45" s="78"/>
      <c r="Z45" s="78"/>
      <c r="AA45" s="78"/>
    </row>
    <row r="46" spans="1:27">
      <c r="A46" s="32"/>
      <c r="B46" s="33" t="s">
        <v>1964</v>
      </c>
      <c r="C46" s="33">
        <v>29</v>
      </c>
      <c r="D46" s="34" t="s">
        <v>1892</v>
      </c>
      <c r="E46" s="34" t="s">
        <v>1907</v>
      </c>
      <c r="F46" s="34"/>
      <c r="G46" s="34" t="s">
        <v>1975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1964</v>
      </c>
      <c r="C47" s="33">
        <v>29</v>
      </c>
      <c r="D47" s="34" t="s">
        <v>1892</v>
      </c>
      <c r="E47" s="34" t="s">
        <v>1907</v>
      </c>
      <c r="F47" s="34" t="s">
        <v>1976</v>
      </c>
      <c r="G47" s="34" t="s">
        <v>1977</v>
      </c>
      <c r="H47" s="35"/>
      <c r="I47" s="35"/>
      <c r="J47" s="259" t="str">
        <f>IF($F47="","",IFERROR(IFERROR(INDEX(Réttabanki!$U:$U,MATCH($F47,Réttabanki!$A:$A,0)),INDEX(Vöruskrá!$R:$R,MATCH($F47,Vöruskrá!$B:$B,0)))*($H47+IF($I47="",$H47*(1+$AB$7),$I47))/2/1000,""))</f>
        <v/>
      </c>
      <c r="K47" s="22" t="s">
        <v>1946</v>
      </c>
      <c r="L47" s="22"/>
      <c r="M47" s="22"/>
      <c r="N47" s="23"/>
      <c r="O47" s="23"/>
      <c r="P47" s="23"/>
      <c r="Q47" s="23"/>
      <c r="R47" s="23"/>
      <c r="S47" s="23"/>
      <c r="T47" s="81"/>
      <c r="U47" s="78"/>
      <c r="V47" s="78"/>
      <c r="W47" s="78"/>
      <c r="X47" s="78"/>
      <c r="Y47" s="78"/>
      <c r="Z47" s="78"/>
      <c r="AA47" s="78"/>
    </row>
    <row r="48" spans="1:27" ht="26">
      <c r="A48" s="32"/>
      <c r="B48" s="33" t="s">
        <v>1964</v>
      </c>
      <c r="C48" s="33">
        <v>29</v>
      </c>
      <c r="D48" s="34" t="s">
        <v>1892</v>
      </c>
      <c r="E48" s="34" t="s">
        <v>1924</v>
      </c>
      <c r="F48" s="34"/>
      <c r="G48" s="34" t="s">
        <v>1978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1922</v>
      </c>
      <c r="W48" s="79"/>
      <c r="X48" s="79"/>
      <c r="Y48" s="79"/>
      <c r="Z48" s="79"/>
      <c r="AA48" s="79"/>
    </row>
    <row r="49" spans="1:27" ht="26">
      <c r="A49" s="32"/>
      <c r="B49" s="33" t="s">
        <v>1964</v>
      </c>
      <c r="C49" s="33">
        <v>29</v>
      </c>
      <c r="D49" s="34" t="s">
        <v>1892</v>
      </c>
      <c r="E49" s="34" t="s">
        <v>1924</v>
      </c>
      <c r="F49" s="34" t="s">
        <v>42</v>
      </c>
      <c r="G49" s="34" t="s">
        <v>1979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1964</v>
      </c>
      <c r="C50" s="33">
        <v>29</v>
      </c>
      <c r="D50" s="34" t="s">
        <v>1892</v>
      </c>
      <c r="E50" s="34" t="s">
        <v>1907</v>
      </c>
      <c r="F50" s="34"/>
      <c r="G50" s="34" t="s">
        <v>1980</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1964</v>
      </c>
      <c r="C51" s="33">
        <v>29</v>
      </c>
      <c r="D51" s="34" t="s">
        <v>1892</v>
      </c>
      <c r="E51" s="34" t="s">
        <v>1907</v>
      </c>
      <c r="F51" s="34" t="s">
        <v>727</v>
      </c>
      <c r="G51" s="34" t="s">
        <v>1981</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1982</v>
      </c>
      <c r="C52" s="33">
        <v>29</v>
      </c>
      <c r="D52" s="34" t="s">
        <v>1892</v>
      </c>
      <c r="E52" s="34" t="s">
        <v>1894</v>
      </c>
      <c r="F52" s="34"/>
      <c r="G52" s="34" t="s">
        <v>1983</v>
      </c>
      <c r="H52" s="35"/>
      <c r="I52" s="35"/>
      <c r="J52" s="259" t="str">
        <f>IF($F52="","",IFERROR(IFERROR(INDEX(Réttabanki!$U:$U,MATCH($F52,Réttabanki!$A:$A,0)),INDEX(Vöruskrá!$R:$R,MATCH($F52,Vöruskrá!$B:$B,0)))*($H52+IF($I52="",$H52*(1+$AB$7),$I52))/2/1000,""))</f>
        <v/>
      </c>
      <c r="K52" s="22" t="s">
        <v>1984</v>
      </c>
      <c r="L52" s="22" t="s">
        <v>1985</v>
      </c>
      <c r="M52" s="22"/>
      <c r="N52" s="23"/>
      <c r="O52" s="23"/>
      <c r="P52" s="23"/>
      <c r="Q52" s="23"/>
      <c r="R52" s="23"/>
      <c r="S52" s="23"/>
      <c r="T52" s="81"/>
      <c r="U52" s="79"/>
      <c r="V52" s="79"/>
      <c r="W52" s="79"/>
      <c r="X52" s="79"/>
      <c r="Y52" s="79"/>
      <c r="Z52" s="79"/>
      <c r="AA52" s="79"/>
    </row>
    <row r="53" spans="1:27">
      <c r="A53" s="32"/>
      <c r="B53" s="33" t="s">
        <v>1982</v>
      </c>
      <c r="C53" s="33">
        <v>29</v>
      </c>
      <c r="D53" s="34" t="s">
        <v>1892</v>
      </c>
      <c r="E53" s="34" t="s">
        <v>1894</v>
      </c>
      <c r="F53" s="34" t="s">
        <v>632</v>
      </c>
      <c r="G53" s="34" t="s">
        <v>1936</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1899</v>
      </c>
      <c r="V53" s="78" t="s">
        <v>1900</v>
      </c>
      <c r="W53" s="78">
        <v>200</v>
      </c>
      <c r="X53" s="78">
        <v>15</v>
      </c>
      <c r="Y53" s="78">
        <v>75</v>
      </c>
      <c r="Z53" s="78"/>
      <c r="AA53" s="78"/>
    </row>
    <row r="54" spans="1:27" ht="26">
      <c r="A54" s="32"/>
      <c r="B54" s="33" t="s">
        <v>1982</v>
      </c>
      <c r="C54" s="33">
        <v>29</v>
      </c>
      <c r="D54" s="34" t="s">
        <v>1892</v>
      </c>
      <c r="E54" s="34" t="s">
        <v>1894</v>
      </c>
      <c r="F54" s="34" t="s">
        <v>195</v>
      </c>
      <c r="G54" s="34" t="s">
        <v>1295</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1910</v>
      </c>
      <c r="V54" s="79" t="s">
        <v>1900</v>
      </c>
      <c r="W54" s="79">
        <v>200</v>
      </c>
      <c r="X54" s="79">
        <v>15</v>
      </c>
      <c r="Y54" s="79">
        <v>75</v>
      </c>
      <c r="Z54" s="79" t="s">
        <v>1929</v>
      </c>
      <c r="AA54" s="79">
        <v>2</v>
      </c>
    </row>
    <row r="55" spans="1:27" ht="65">
      <c r="A55" s="32"/>
      <c r="B55" s="33" t="s">
        <v>1982</v>
      </c>
      <c r="C55" s="33">
        <v>29</v>
      </c>
      <c r="D55" s="34" t="s">
        <v>1892</v>
      </c>
      <c r="E55" s="34" t="s">
        <v>1894</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1899</v>
      </c>
      <c r="V55" s="78" t="s">
        <v>1904</v>
      </c>
      <c r="W55" s="78"/>
      <c r="X55" s="78">
        <v>10</v>
      </c>
      <c r="Y55" s="78">
        <v>75</v>
      </c>
      <c r="Z55" s="78" t="s">
        <v>1986</v>
      </c>
      <c r="AA55" s="78"/>
    </row>
    <row r="56" spans="1:27" ht="39">
      <c r="A56" s="32"/>
      <c r="B56" s="33" t="s">
        <v>1982</v>
      </c>
      <c r="C56" s="33">
        <v>29</v>
      </c>
      <c r="D56" s="34" t="s">
        <v>1892</v>
      </c>
      <c r="E56" s="34" t="s">
        <v>1907</v>
      </c>
      <c r="F56" s="34"/>
      <c r="G56" s="34" t="s">
        <v>1939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1982</v>
      </c>
      <c r="C57" s="33">
        <v>29</v>
      </c>
      <c r="D57" s="34" t="s">
        <v>1892</v>
      </c>
      <c r="E57" s="34" t="s">
        <v>1907</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1910</v>
      </c>
      <c r="V57" s="78" t="s">
        <v>1900</v>
      </c>
      <c r="W57" s="78">
        <v>200</v>
      </c>
      <c r="X57" s="78">
        <v>14</v>
      </c>
      <c r="Y57" s="78">
        <v>75</v>
      </c>
      <c r="Z57" s="78" t="s">
        <v>1929</v>
      </c>
      <c r="AA57" s="78">
        <v>2</v>
      </c>
    </row>
    <row r="58" spans="1:27" ht="91">
      <c r="A58" s="32"/>
      <c r="B58" s="33" t="s">
        <v>1982</v>
      </c>
      <c r="C58" s="33">
        <v>29</v>
      </c>
      <c r="D58" s="34" t="s">
        <v>1892</v>
      </c>
      <c r="E58" s="34" t="s">
        <v>1913</v>
      </c>
      <c r="F58" s="34"/>
      <c r="G58" s="34" t="s">
        <v>1987</v>
      </c>
      <c r="H58" s="35"/>
      <c r="I58" s="35"/>
      <c r="J58" s="259" t="str">
        <f>IF($F58="","",IFERROR(IFERROR(INDEX(Réttabanki!$U:$U,MATCH($F58,Réttabanki!$A:$A,0)),INDEX(Vöruskrá!$R:$R,MATCH($F58,Vöruskrá!$B:$B,0)))*($H58+IF($I58="",$H58*(1+$AB$7),$I58))/2/1000,""))</f>
        <v/>
      </c>
      <c r="K58" s="22" t="s">
        <v>1988</v>
      </c>
      <c r="L58" s="22" t="s">
        <v>1989</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1913</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1913</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1910</v>
      </c>
      <c r="V60" s="79" t="s">
        <v>1900</v>
      </c>
      <c r="W60" s="79">
        <v>200</v>
      </c>
      <c r="X60" s="79">
        <v>14</v>
      </c>
      <c r="Y60" s="79">
        <v>75</v>
      </c>
      <c r="Z60" s="79" t="s">
        <v>1929</v>
      </c>
      <c r="AA60" s="79">
        <v>2</v>
      </c>
    </row>
    <row r="61" spans="1:27" ht="65">
      <c r="A61" s="32"/>
      <c r="B61" s="33" t="s">
        <v>1982</v>
      </c>
      <c r="C61" s="33">
        <v>29</v>
      </c>
      <c r="D61" s="34" t="s">
        <v>1892</v>
      </c>
      <c r="E61" s="34" t="s">
        <v>1913</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26">
      <c r="A62" s="32"/>
      <c r="B62" s="33" t="s">
        <v>1982</v>
      </c>
      <c r="C62" s="33">
        <v>29</v>
      </c>
      <c r="D62" s="34" t="s">
        <v>1892</v>
      </c>
      <c r="E62" s="34" t="s">
        <v>1920</v>
      </c>
      <c r="F62" s="34"/>
      <c r="G62" s="34" t="s">
        <v>1990</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1922</v>
      </c>
      <c r="W62" s="79"/>
      <c r="X62" s="79"/>
      <c r="Y62" s="79"/>
      <c r="Z62" s="79"/>
      <c r="AA62" s="79"/>
    </row>
    <row r="63" spans="1:27" ht="26">
      <c r="A63" s="32"/>
      <c r="B63" s="33" t="s">
        <v>1982</v>
      </c>
      <c r="C63" s="33">
        <v>29</v>
      </c>
      <c r="D63" s="34" t="s">
        <v>1892</v>
      </c>
      <c r="E63" s="34" t="s">
        <v>1920</v>
      </c>
      <c r="F63" s="34" t="s">
        <v>627</v>
      </c>
      <c r="G63" s="34" t="s">
        <v>1991</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1962</v>
      </c>
      <c r="V63" s="78" t="s">
        <v>1922</v>
      </c>
      <c r="W63" s="78"/>
      <c r="X63" s="78"/>
      <c r="Y63" s="78"/>
      <c r="Z63" s="78"/>
      <c r="AA63" s="78"/>
    </row>
    <row r="64" spans="1:27" ht="39">
      <c r="A64" s="32"/>
      <c r="B64" s="33" t="s">
        <v>1982</v>
      </c>
      <c r="C64" s="33">
        <v>29</v>
      </c>
      <c r="D64" s="34" t="s">
        <v>1892</v>
      </c>
      <c r="E64" s="34" t="s">
        <v>1924</v>
      </c>
      <c r="F64" s="34"/>
      <c r="G64" s="34" t="s">
        <v>1992</v>
      </c>
      <c r="H64" s="35"/>
      <c r="I64" s="35"/>
      <c r="J64" s="259" t="str">
        <f>IF($F64="","",IFERROR(IFERROR(INDEX(Réttabanki!$U:$U,MATCH($F64,Réttabanki!$A:$A,0)),INDEX(Vöruskrá!$R:$R,MATCH($F64,Vöruskrá!$B:$B,0)))*($H64+IF($I64="",$H64*(1+$AB$7),$I64))/2/1000,""))</f>
        <v/>
      </c>
      <c r="K64" s="22" t="s">
        <v>1993</v>
      </c>
      <c r="L64" s="22" t="s">
        <v>31</v>
      </c>
      <c r="M64" s="22"/>
      <c r="N64" s="23"/>
      <c r="O64" s="23"/>
      <c r="P64" s="23"/>
      <c r="Q64" s="23"/>
      <c r="R64" s="23"/>
      <c r="S64" s="23"/>
      <c r="T64" s="81"/>
      <c r="U64" s="79"/>
      <c r="V64" s="79"/>
      <c r="W64" s="79"/>
      <c r="X64" s="79"/>
      <c r="Y64" s="79"/>
      <c r="Z64" s="79"/>
      <c r="AA64" s="79"/>
    </row>
    <row r="65" spans="1:27" ht="26">
      <c r="A65" s="32"/>
      <c r="B65" s="33" t="s">
        <v>1982</v>
      </c>
      <c r="C65" s="33">
        <v>29</v>
      </c>
      <c r="D65" s="34" t="s">
        <v>1892</v>
      </c>
      <c r="E65" s="34" t="s">
        <v>1924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1962</v>
      </c>
      <c r="V65" s="78" t="s">
        <v>1922</v>
      </c>
      <c r="W65" s="78"/>
      <c r="X65" s="78"/>
      <c r="Y65" s="78"/>
      <c r="Z65" s="78"/>
      <c r="AA65" s="78"/>
    </row>
    <row r="66" spans="1:27" ht="26">
      <c r="A66" s="32"/>
      <c r="B66" s="33" t="s">
        <v>1982</v>
      </c>
      <c r="C66" s="33">
        <v>29</v>
      </c>
      <c r="D66" s="34" t="s">
        <v>1892</v>
      </c>
      <c r="E66" s="34" t="s">
        <v>1924</v>
      </c>
      <c r="F66" s="34" t="s">
        <v>1963</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1899</v>
      </c>
      <c r="V66" s="79" t="s">
        <v>1922</v>
      </c>
      <c r="W66" s="79"/>
      <c r="X66" s="79"/>
      <c r="Y66" s="79"/>
      <c r="Z66" s="79"/>
      <c r="AA66" s="79"/>
    </row>
    <row r="67" spans="1:27" ht="26">
      <c r="A67" s="32">
        <v>46220</v>
      </c>
      <c r="B67" s="33" t="s">
        <v>1994</v>
      </c>
      <c r="C67" s="33">
        <v>29</v>
      </c>
      <c r="D67" s="34" t="s">
        <v>1892</v>
      </c>
      <c r="E67" s="34" t="s">
        <v>1894</v>
      </c>
      <c r="F67" s="34"/>
      <c r="G67" s="34" t="s">
        <v>1995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1994</v>
      </c>
      <c r="C68" s="33">
        <v>29</v>
      </c>
      <c r="D68" s="34" t="s">
        <v>1892</v>
      </c>
      <c r="E68" s="34" t="s">
        <v>1894</v>
      </c>
      <c r="F68" s="34" t="s">
        <v>195</v>
      </c>
      <c r="G68" s="34" t="s">
        <v>1295</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1899</v>
      </c>
      <c r="V68" s="79" t="s">
        <v>1904</v>
      </c>
      <c r="W68" s="79"/>
      <c r="X68" s="79">
        <v>20</v>
      </c>
      <c r="Y68" s="79">
        <v>75</v>
      </c>
      <c r="Z68" s="79" t="s">
        <v>1905</v>
      </c>
      <c r="AA68" s="79"/>
    </row>
    <row r="69" spans="1:27" ht="104">
      <c r="A69" s="32"/>
      <c r="B69" s="33" t="s">
        <v>1994</v>
      </c>
      <c r="C69" s="33">
        <v>29</v>
      </c>
      <c r="D69" s="34" t="s">
        <v>1892</v>
      </c>
      <c r="E69" s="34" t="s">
        <v>1907</v>
      </c>
      <c r="F69" s="34"/>
      <c r="G69" s="34" t="s">
        <v>1939</v>
      </c>
      <c r="H69" s="35"/>
      <c r="I69" s="35"/>
      <c r="J69" s="259" t="str">
        <f>IF($F69="","",IFERROR(IFERROR(INDEX(Réttabanki!$U:$U,MATCH($F69,Réttabanki!$A:$A,0)),INDEX(Vöruskrá!$R:$R,MATCH($F69,Vöruskrá!$B:$B,0)))*($H69+IF($I69="",$H69*(1+$AB$7),$I69))/2/1000,""))</f>
        <v/>
      </c>
      <c r="K69" s="22" t="s">
        <v>1996</v>
      </c>
      <c r="L69" s="22" t="s">
        <v>1997</v>
      </c>
      <c r="M69" s="22"/>
      <c r="N69" s="23"/>
      <c r="O69" s="23"/>
      <c r="P69" s="23"/>
      <c r="Q69" s="23"/>
      <c r="R69" s="23"/>
      <c r="S69" s="23"/>
      <c r="T69" s="81"/>
      <c r="U69" s="78"/>
      <c r="V69" s="78"/>
      <c r="W69" s="78"/>
      <c r="X69" s="78"/>
      <c r="Y69" s="78"/>
      <c r="Z69" s="78"/>
      <c r="AA69" s="78"/>
    </row>
    <row r="70" spans="1:27" ht="39">
      <c r="A70" s="32"/>
      <c r="B70" s="33" t="s">
        <v>1994</v>
      </c>
      <c r="C70" s="33">
        <v>29</v>
      </c>
      <c r="D70" s="34" t="s">
        <v>1917</v>
      </c>
      <c r="E70" s="34" t="s">
        <v>1907</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1994</v>
      </c>
      <c r="C71" s="33">
        <v>29</v>
      </c>
      <c r="D71" s="34" t="s">
        <v>1892</v>
      </c>
      <c r="E71" s="34" t="s">
        <v>1897</v>
      </c>
      <c r="F71" s="34" t="s">
        <v>632</v>
      </c>
      <c r="G71" s="34" t="s">
        <v>1936</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1994</v>
      </c>
      <c r="C72" s="33">
        <v>29</v>
      </c>
      <c r="D72" s="34" t="s">
        <v>1892</v>
      </c>
      <c r="E72" s="34" t="s">
        <v>1897</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1899</v>
      </c>
      <c r="V72" s="79" t="s">
        <v>1904</v>
      </c>
      <c r="W72" s="79"/>
      <c r="X72" s="79">
        <v>20</v>
      </c>
      <c r="Y72" s="79">
        <v>75</v>
      </c>
      <c r="Z72" s="79" t="s">
        <v>1905</v>
      </c>
      <c r="AA72" s="79"/>
    </row>
    <row r="73" spans="1:27" ht="91">
      <c r="A73" s="32"/>
      <c r="B73" s="33" t="s">
        <v>1994</v>
      </c>
      <c r="C73" s="33">
        <v>29</v>
      </c>
      <c r="D73" s="34" t="s">
        <v>1892</v>
      </c>
      <c r="E73" s="34" t="s">
        <v>1913</v>
      </c>
      <c r="F73" s="34"/>
      <c r="G73" s="34" t="s">
        <v>1987</v>
      </c>
      <c r="H73" s="35"/>
      <c r="I73" s="35"/>
      <c r="J73" s="259" t="str">
        <f>IF($F73="","",IFERROR(IFERROR(INDEX(Réttabanki!$U:$U,MATCH($F73,Réttabanki!$A:$A,0)),INDEX(Vöruskrá!$R:$R,MATCH($F73,Vöruskrá!$B:$B,0)))*($H73+IF($I73="",$H73*(1+$AB$7),$I73))/2/1000,""))</f>
        <v/>
      </c>
      <c r="K73" s="22" t="s">
        <v>1998</v>
      </c>
      <c r="L73" s="22" t="s">
        <v>1989</v>
      </c>
      <c r="M73" s="22"/>
      <c r="N73" s="23"/>
      <c r="O73" s="23"/>
      <c r="P73" s="23"/>
      <c r="Q73" s="23"/>
      <c r="R73" s="23"/>
      <c r="S73" s="23"/>
      <c r="T73" s="80"/>
      <c r="U73" s="78"/>
      <c r="V73" s="78" t="s">
        <v>1922</v>
      </c>
      <c r="W73" s="78"/>
      <c r="X73" s="78"/>
      <c r="Y73" s="78"/>
      <c r="Z73" s="78"/>
      <c r="AA73" s="78"/>
    </row>
    <row r="74" spans="1:27" ht="26">
      <c r="A74" s="32"/>
      <c r="B74" s="33" t="s">
        <v>1994</v>
      </c>
      <c r="C74" s="33">
        <v>29</v>
      </c>
      <c r="D74" s="34" t="s">
        <v>1892</v>
      </c>
      <c r="E74" s="34" t="s">
        <v>1913</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1922</v>
      </c>
      <c r="W74" s="79"/>
      <c r="X74" s="79"/>
      <c r="Y74" s="79"/>
      <c r="Z74" s="79"/>
      <c r="AA74" s="79"/>
    </row>
    <row r="75" spans="1:27">
      <c r="A75" s="32"/>
      <c r="B75" s="33" t="s">
        <v>1994</v>
      </c>
      <c r="C75" s="33">
        <v>29</v>
      </c>
      <c r="D75" s="34" t="s">
        <v>1892</v>
      </c>
      <c r="E75" s="34" t="s">
        <v>1913</v>
      </c>
      <c r="F75" s="34" t="s">
        <v>632</v>
      </c>
      <c r="G75" s="34" t="s">
        <v>1936</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1994</v>
      </c>
      <c r="C76" s="33">
        <v>29</v>
      </c>
      <c r="D76" s="34" t="s">
        <v>1892</v>
      </c>
      <c r="E76" s="34" t="s">
        <v>1913</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1994</v>
      </c>
      <c r="C77" s="33">
        <v>29</v>
      </c>
      <c r="D77" s="34" t="s">
        <v>1892</v>
      </c>
      <c r="E77" s="34" t="s">
        <v>1920</v>
      </c>
      <c r="F77" s="34"/>
      <c r="G77" s="34" t="s">
        <v>1990</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1994</v>
      </c>
      <c r="C78" s="33">
        <v>29</v>
      </c>
      <c r="D78" s="34" t="s">
        <v>1892</v>
      </c>
      <c r="E78" s="34" t="s">
        <v>1920</v>
      </c>
      <c r="F78" s="34" t="s">
        <v>626</v>
      </c>
      <c r="G78" s="34" t="s">
        <v>1991</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1994</v>
      </c>
      <c r="C79" s="33">
        <v>29</v>
      </c>
      <c r="D79" s="34" t="s">
        <v>1892</v>
      </c>
      <c r="E79" s="34" t="s">
        <v>1924</v>
      </c>
      <c r="F79" s="34"/>
      <c r="G79" s="34" t="s">
        <v>1992</v>
      </c>
      <c r="H79" s="35"/>
      <c r="I79" s="35"/>
      <c r="J79" s="259" t="str">
        <f>IF($F79="","",IFERROR(IFERROR(INDEX(Réttabanki!$U:$U,MATCH($F79,Réttabanki!$A:$A,0)),INDEX(Vöruskrá!$R:$R,MATCH($F79,Vöruskrá!$B:$B,0)))*($H79+IF($I79="",$H79*(1+$AB$7),$I79))/2/1000,""))</f>
        <v/>
      </c>
      <c r="K79" s="22" t="s">
        <v>1993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1994</v>
      </c>
      <c r="C80" s="33">
        <v>29</v>
      </c>
      <c r="D80" s="34" t="s">
        <v>1892</v>
      </c>
      <c r="E80" s="34" t="s">
        <v>1924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1994</v>
      </c>
      <c r="C81" s="33">
        <v>29</v>
      </c>
      <c r="D81" s="34" t="s">
        <v>1892</v>
      </c>
      <c r="E81" s="34" t="s">
        <v>1924</v>
      </c>
      <c r="F81" s="34" t="s">
        <v>1963</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1932</v>
      </c>
      <c r="C82" s="33">
        <v>32</v>
      </c>
      <c r="D82" s="34" t="s">
        <v>1892</v>
      </c>
      <c r="E82" s="34" t="s">
        <v>1894</v>
      </c>
      <c r="F82" s="34"/>
      <c r="G82" s="34" t="s">
        <v>1999</v>
      </c>
      <c r="H82" s="35"/>
      <c r="I82" s="35"/>
      <c r="J82" s="259" t="str">
        <f>IF($F82="","",IFERROR(IFERROR(INDEX(Réttabanki!$U:$U,MATCH($F82,Réttabanki!$A:$A,0)),INDEX(Vöruskrá!$R:$R,MATCH($F82,Vöruskrá!$B:$B,0)))*($H82+IF($I82="",$H82*(1+$AB$7),$I82))/2/1000,""))</f>
        <v/>
      </c>
      <c r="K82" s="22" t="s">
        <v>2000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1932</v>
      </c>
      <c r="C83" s="33">
        <v>32</v>
      </c>
      <c r="D83" s="34" t="s">
        <v>1892</v>
      </c>
      <c r="E83" s="34" t="s">
        <v>1894</v>
      </c>
      <c r="F83" s="34" t="s">
        <v>109</v>
      </c>
      <c r="G83" s="34" t="s">
        <v>2001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1932</v>
      </c>
      <c r="C84" s="33">
        <v>32</v>
      </c>
      <c r="D84" s="34" t="s">
        <v>1892</v>
      </c>
      <c r="E84" s="34" t="s">
        <v>1894</v>
      </c>
      <c r="F84" s="34" t="s">
        <v>547</v>
      </c>
      <c r="G84" s="34" t="s">
        <v>547</v>
      </c>
      <c r="H84" s="35">
        <v>20</v>
      </c>
      <c r="I84" s="35"/>
      <c r="J84" s="259">
        <f>IF($F84="","",IFERROR(IFERROR(INDEX(Réttabanki!$U:$U,MATCH($F84,Réttabanki!$A:$A,0)),INDEX(Vöruskrá!$R:$R,MATCH($F84,Vöruskrá!$B:$B,0)))*($H84+IF($I84="",$H84*(1+$AB$7),$I84))/2/1000,""))</f>
        <v>26.4</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1932</v>
      </c>
      <c r="C85" s="33">
        <v>32</v>
      </c>
      <c r="D85" s="34" t="s">
        <v>1892</v>
      </c>
      <c r="E85" s="34" t="s">
        <v>1894</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1932</v>
      </c>
      <c r="C86" s="33">
        <v>32</v>
      </c>
      <c r="D86" s="34" t="s">
        <v>1892</v>
      </c>
      <c r="E86" s="34" t="s">
        <v>1913</v>
      </c>
      <c r="F86" s="34"/>
      <c r="G86" s="34" t="s">
        <v>2002</v>
      </c>
      <c r="H86" s="35"/>
      <c r="I86" s="35"/>
      <c r="J86" s="259" t="str">
        <f>IF($F86="","",IFERROR(IFERROR(INDEX(Réttabanki!$U:$U,MATCH($F86,Réttabanki!$A:$A,0)),INDEX(Vöruskrá!$R:$R,MATCH($F86,Vöruskrá!$B:$B,0)))*($H86+IF($I86="",$H86*(1+$AB$7),$I86))/2/1000,""))</f>
        <v/>
      </c>
      <c r="K86" s="22" t="s">
        <v>3956</v>
      </c>
      <c r="L86" s="22" t="s">
        <v>1456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1932</v>
      </c>
      <c r="C87" s="33">
        <v>32</v>
      </c>
      <c r="D87" s="34" t="s">
        <v>1892</v>
      </c>
      <c r="E87" s="34" t="s">
        <v>1913</v>
      </c>
      <c r="F87" s="34" t="s">
        <v>1453</v>
      </c>
      <c r="G87" s="34" t="s">
        <v>2003</v>
      </c>
      <c r="H87" s="35">
        <v>200</v>
      </c>
      <c r="I87" s="35"/>
      <c r="J87" s="259">
        <f>IF($F87="","",IFERROR(IFERROR(INDEX(Réttabanki!$U:$U,MATCH($F87,Réttabanki!$A:$A,0)),INDEX(Vöruskrá!$R:$R,MATCH($F87,Vöruskrá!$B:$B,0)))*($H87+IF($I87="",$H87*(1+$AB$7),$I87))/2/1000,""))</f>
        <v>176</v>
      </c>
      <c r="K87" s="22" t="s">
        <v>1455</v>
      </c>
      <c r="L87" s="22" t="s">
        <v>1456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1932</v>
      </c>
      <c r="C88" s="33">
        <v>32</v>
      </c>
      <c r="D88" s="34" t="s">
        <v>1892</v>
      </c>
      <c r="E88" s="34" t="s">
        <v>1913</v>
      </c>
      <c r="F88" s="34" t="s">
        <v>547</v>
      </c>
      <c r="G88" s="34" t="s">
        <v>547</v>
      </c>
      <c r="H88" s="35">
        <v>20</v>
      </c>
      <c r="I88" s="35"/>
      <c r="J88" s="259">
        <f>IF($F88="","",IFERROR(IFERROR(INDEX(Réttabanki!$U:$U,MATCH($F88,Réttabanki!$A:$A,0)),INDEX(Vöruskrá!$R:$R,MATCH($F88,Vöruskrá!$B:$B,0)))*($H88+IF($I88="",$H88*(1+$AB$7),$I88))/2/1000,""))</f>
        <v>26.4</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1932</v>
      </c>
      <c r="C89" s="33">
        <v>32</v>
      </c>
      <c r="D89" s="34" t="s">
        <v>1892</v>
      </c>
      <c r="E89" s="34" t="s">
        <v>1913</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1932</v>
      </c>
      <c r="C90" s="33">
        <v>32</v>
      </c>
      <c r="D90" s="34" t="s">
        <v>1892</v>
      </c>
      <c r="E90" s="34" t="s">
        <v>1907</v>
      </c>
      <c r="F90" s="34"/>
      <c r="G90" s="34"/>
      <c r="H90" s="35"/>
      <c r="I90" s="35"/>
      <c r="J90" s="259" t="str">
        <f>IF($F90="","",IFERROR(IFERROR(INDEX(Réttabanki!$U:$U,MATCH($F90,Réttabanki!$A:$A,0)),INDEX(Vöruskrá!$R:$R,MATCH($F90,Vöruskrá!$B:$B,0)))*($H90+IF($I90="",$H90*(1+$AB$7),$I90))/2/1000,""))</f>
        <v/>
      </c>
      <c r="K90" s="22" t="s">
        <v>3957</v>
      </c>
      <c r="L90" s="22" t="s">
        <v>2004</v>
      </c>
      <c r="M90" s="22"/>
      <c r="N90" s="23"/>
      <c r="O90" s="23"/>
      <c r="P90" s="23"/>
      <c r="Q90" s="23"/>
      <c r="R90" s="23"/>
      <c r="S90" s="23"/>
      <c r="T90" s="81"/>
      <c r="U90" s="79"/>
      <c r="V90" s="79"/>
      <c r="W90" s="79"/>
      <c r="X90" s="79"/>
      <c r="Y90" s="79"/>
      <c r="Z90" s="79"/>
      <c r="AA90" s="79"/>
    </row>
    <row r="91" spans="1:27" ht="39">
      <c r="A91" s="32"/>
      <c r="B91" s="33" t="s">
        <v>1932</v>
      </c>
      <c r="C91" s="33">
        <v>32</v>
      </c>
      <c r="D91" s="34" t="s">
        <v>1892</v>
      </c>
      <c r="E91" s="34" t="s">
        <v>1907</v>
      </c>
      <c r="F91" s="34" t="s">
        <v>1453</v>
      </c>
      <c r="G91" s="34" t="s">
        <v>2003</v>
      </c>
      <c r="H91" s="35">
        <v>200</v>
      </c>
      <c r="I91" s="35"/>
      <c r="J91" s="259">
        <f>IF($F91="","",IFERROR(IFERROR(INDEX(Réttabanki!$U:$U,MATCH($F91,Réttabanki!$A:$A,0)),INDEX(Vöruskrá!$R:$R,MATCH($F91,Vöruskrá!$B:$B,0)))*($H91+IF($I91="",$H91*(1+$AB$7),$I91))/2/1000,""))</f>
        <v>176</v>
      </c>
      <c r="K91" s="22" t="s">
        <v>1455</v>
      </c>
      <c r="L91" s="22" t="s">
        <v>1456</v>
      </c>
      <c r="M91" s="22"/>
      <c r="N91" s="23">
        <v>178</v>
      </c>
      <c r="O91" s="23">
        <v>4.2</v>
      </c>
      <c r="P91" s="23">
        <v>0.4</v>
      </c>
      <c r="Q91" s="23">
        <v>32</v>
      </c>
      <c r="R91" s="23"/>
      <c r="S91" s="23"/>
      <c r="T91" s="81"/>
      <c r="U91" s="78"/>
      <c r="V91" s="78"/>
      <c r="W91" s="78"/>
      <c r="X91" s="78"/>
      <c r="Y91" s="78"/>
      <c r="Z91" s="78"/>
      <c r="AA91" s="78"/>
    </row>
    <row r="92" spans="1:27" ht="39">
      <c r="A92" s="32"/>
      <c r="B92" s="33" t="s">
        <v>1932</v>
      </c>
      <c r="C92" s="33">
        <v>32</v>
      </c>
      <c r="D92" s="34" t="s">
        <v>1892</v>
      </c>
      <c r="E92" s="34" t="s">
        <v>1907</v>
      </c>
      <c r="F92" s="34" t="s">
        <v>709</v>
      </c>
      <c r="G92" s="34" t="s">
        <v>2005</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1932</v>
      </c>
      <c r="C93" s="33">
        <v>32</v>
      </c>
      <c r="D93" s="34" t="s">
        <v>1892</v>
      </c>
      <c r="E93" s="34" t="s">
        <v>1920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1920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1920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1932</v>
      </c>
      <c r="C96" s="33">
        <v>32</v>
      </c>
      <c r="D96" s="34" t="s">
        <v>1892</v>
      </c>
      <c r="E96" s="34" t="s">
        <v>1924</v>
      </c>
      <c r="F96" s="34"/>
      <c r="G96" s="34" t="s">
        <v>2006</v>
      </c>
      <c r="H96" s="35"/>
      <c r="I96" s="35"/>
      <c r="J96" s="259" t="str">
        <f>IF($F96="","",IFERROR(IFERROR(INDEX(Réttabanki!$U:$U,MATCH($F96,Réttabanki!$A:$A,0)),INDEX(Vöruskrá!$R:$R,MATCH($F96,Vöruskrá!$B:$B,0)))*($H96+IF($I96="",$H96*(1+$AB$7),$I96))/2/1000,""))</f>
        <v/>
      </c>
      <c r="K96" s="22" t="s">
        <v>2007</v>
      </c>
      <c r="L96" s="22" t="s">
        <v>698</v>
      </c>
      <c r="M96" s="22"/>
      <c r="N96" s="23"/>
      <c r="O96" s="23"/>
      <c r="P96" s="23"/>
      <c r="Q96" s="23"/>
      <c r="R96" s="23"/>
      <c r="S96" s="23"/>
      <c r="T96" s="80"/>
      <c r="U96" s="79"/>
      <c r="V96" s="79"/>
      <c r="W96" s="79"/>
      <c r="X96" s="79"/>
      <c r="Y96" s="79"/>
      <c r="Z96" s="79"/>
      <c r="AA96" s="79"/>
    </row>
    <row r="97" spans="1:27" ht="26">
      <c r="A97" s="32"/>
      <c r="B97" s="33" t="s">
        <v>1932</v>
      </c>
      <c r="C97" s="33">
        <v>32</v>
      </c>
      <c r="D97" s="34" t="s">
        <v>1892</v>
      </c>
      <c r="E97" s="34" t="s">
        <v>1924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1932</v>
      </c>
      <c r="C98" s="33">
        <v>32</v>
      </c>
      <c r="D98" s="34" t="s">
        <v>1892</v>
      </c>
      <c r="E98" s="34" t="s">
        <v>1924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1964</v>
      </c>
      <c r="C99" s="33">
        <v>32</v>
      </c>
      <c r="D99" s="34" t="s">
        <v>1892</v>
      </c>
      <c r="E99" s="34" t="s">
        <v>1894</v>
      </c>
      <c r="F99" s="34"/>
      <c r="G99" s="34" t="s">
        <v>2008</v>
      </c>
      <c r="H99" s="35"/>
      <c r="I99" s="35"/>
      <c r="J99" s="259" t="str">
        <f>IF($F99="","",IFERROR(IFERROR(INDEX(Réttabanki!$U:$U,MATCH($F99,Réttabanki!$A:$A,0)),INDEX(Vöruskrá!$R:$R,MATCH($F99,Vöruskrá!$B:$B,0)))*($H99+IF($I99="",$H99*(1+$AB$7),$I99))/2/1000,""))</f>
        <v/>
      </c>
      <c r="K99" s="22" t="s">
        <v>2009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1964</v>
      </c>
      <c r="C100" s="33">
        <v>32</v>
      </c>
      <c r="D100" s="34" t="s">
        <v>1892</v>
      </c>
      <c r="E100" s="34" t="s">
        <v>1894</v>
      </c>
      <c r="F100" s="34" t="s">
        <v>684</v>
      </c>
      <c r="G100" s="34" t="s">
        <v>2010</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1964</v>
      </c>
      <c r="C101" s="33">
        <v>32</v>
      </c>
      <c r="D101" s="34" t="s">
        <v>1892</v>
      </c>
      <c r="E101" s="34" t="s">
        <v>1894</v>
      </c>
      <c r="F101" s="34" t="s">
        <v>1275</v>
      </c>
      <c r="G101" s="34" t="s">
        <v>1275</v>
      </c>
      <c r="H101" s="35">
        <v>80</v>
      </c>
      <c r="I101" s="35"/>
      <c r="J101" s="259">
        <f>IF($F101="","",IFERROR(IFERROR(INDEX(Réttabanki!$U:$U,MATCH($F101,Réttabanki!$A:$A,0)),INDEX(Vöruskrá!$R:$R,MATCH($F101,Vöruskrá!$B:$B,0)))*($H101+IF($I101="",$H101*(1+$AB$7),$I101))/2/1000,""))</f>
        <v>17.600000000000001</v>
      </c>
      <c r="K101" s="22" t="s">
        <v>1277</v>
      </c>
      <c r="L101" s="22" t="s">
        <v>120</v>
      </c>
      <c r="M101" s="22" t="s">
        <v>1278</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1964</v>
      </c>
      <c r="C102" s="33">
        <v>32</v>
      </c>
      <c r="D102" s="34" t="s">
        <v>1892</v>
      </c>
      <c r="E102" s="34" t="s">
        <v>1894</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1964</v>
      </c>
      <c r="C103" s="33">
        <v>32</v>
      </c>
      <c r="D103" s="34" t="s">
        <v>1892</v>
      </c>
      <c r="E103" s="34" t="s">
        <v>1913</v>
      </c>
      <c r="F103" s="34"/>
      <c r="G103" s="34" t="s">
        <v>2011</v>
      </c>
      <c r="H103" s="35"/>
      <c r="I103" s="35"/>
      <c r="J103" s="259" t="str">
        <f>IF($F103="","",IFERROR(IFERROR(INDEX(Réttabanki!$U:$U,MATCH($F103,Réttabanki!$A:$A,0)),INDEX(Vöruskrá!$R:$R,MATCH($F103,Vöruskrá!$B:$B,0)))*($H103+IF($I103="",$H103*(1+$AB$7),$I103))/2/1000,""))</f>
        <v/>
      </c>
      <c r="K103" s="22" t="s">
        <v>2012</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1964</v>
      </c>
      <c r="C104" s="33">
        <v>32</v>
      </c>
      <c r="D104" s="34" t="s">
        <v>1892</v>
      </c>
      <c r="E104" s="34" t="s">
        <v>1913</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1964</v>
      </c>
      <c r="C105" s="33">
        <v>32</v>
      </c>
      <c r="D105" s="34" t="s">
        <v>1892</v>
      </c>
      <c r="E105" s="34" t="s">
        <v>1913</v>
      </c>
      <c r="F105" s="34" t="s">
        <v>633</v>
      </c>
      <c r="G105" s="34" t="s">
        <v>1275</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1964</v>
      </c>
      <c r="C106" s="33">
        <v>32</v>
      </c>
      <c r="D106" s="34" t="s">
        <v>1892</v>
      </c>
      <c r="E106" s="34" t="s">
        <v>1913</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1964</v>
      </c>
      <c r="C107" s="33">
        <v>32</v>
      </c>
      <c r="D107" s="34" t="s">
        <v>1892</v>
      </c>
      <c r="E107" s="34" t="s">
        <v>1920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1964</v>
      </c>
      <c r="C108" s="33">
        <v>32</v>
      </c>
      <c r="D108" s="34" t="s">
        <v>1892</v>
      </c>
      <c r="E108" s="34" t="s">
        <v>1924</v>
      </c>
      <c r="F108" s="34"/>
      <c r="G108" s="34" t="s">
        <v>2013</v>
      </c>
      <c r="H108" s="35"/>
      <c r="I108" s="35"/>
      <c r="J108" s="259" t="str">
        <f>IF($F108="","",IFERROR(IFERROR(INDEX(Réttabanki!$U:$U,MATCH($F108,Réttabanki!$A:$A,0)),INDEX(Vöruskrá!$R:$R,MATCH($F108,Vöruskrá!$B:$B,0)))*($H108+IF($I108="",$H108*(1+$AB$7),$I108))/2/1000,""))</f>
        <v/>
      </c>
      <c r="K108" s="22" t="s">
        <v>2014</v>
      </c>
      <c r="L108" s="22" t="s">
        <v>2015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1964</v>
      </c>
      <c r="C109" s="33">
        <v>32</v>
      </c>
      <c r="D109" s="34" t="s">
        <v>1892</v>
      </c>
      <c r="E109" s="34" t="s">
        <v>1924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1964</v>
      </c>
      <c r="C110" s="33">
        <v>32</v>
      </c>
      <c r="D110" s="34" t="s">
        <v>1892</v>
      </c>
      <c r="E110" s="34" t="s">
        <v>1924</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1982</v>
      </c>
      <c r="C111" s="33">
        <v>32</v>
      </c>
      <c r="D111" s="34" t="s">
        <v>1892</v>
      </c>
      <c r="E111" s="34" t="s">
        <v>1894</v>
      </c>
      <c r="F111" s="34"/>
      <c r="G111" s="34" t="s">
        <v>2016</v>
      </c>
      <c r="H111" s="35"/>
      <c r="I111" s="35"/>
      <c r="J111" s="259" t="str">
        <f>IF($F111="","",IFERROR(IFERROR(INDEX(Réttabanki!$U:$U,MATCH($F111,Réttabanki!$A:$A,0)),INDEX(Vöruskrá!$R:$R,MATCH($F111,Vöruskrá!$B:$B,0)))*($H111+IF($I111="",$H111*(1+$AB$7),$I111))/2/1000,""))</f>
        <v/>
      </c>
      <c r="K111" s="22" t="s">
        <v>2017</v>
      </c>
      <c r="L111" s="22" t="s">
        <v>2018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1982</v>
      </c>
      <c r="C112" s="33">
        <v>32</v>
      </c>
      <c r="D112" s="34" t="s">
        <v>1892</v>
      </c>
      <c r="E112" s="34" t="s">
        <v>1894</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1982</v>
      </c>
      <c r="C113" s="33">
        <v>32</v>
      </c>
      <c r="D113" s="34" t="s">
        <v>1892</v>
      </c>
      <c r="E113" s="34" t="s">
        <v>1894</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1982</v>
      </c>
      <c r="C114" s="33">
        <v>32</v>
      </c>
      <c r="D114" s="34" t="s">
        <v>1892</v>
      </c>
      <c r="E114" s="34" t="s">
        <v>1894</v>
      </c>
      <c r="F114" s="34" t="s">
        <v>445</v>
      </c>
      <c r="G114" s="34" t="s">
        <v>2019</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1982</v>
      </c>
      <c r="C115" s="33">
        <v>32</v>
      </c>
      <c r="D115" s="34" t="s">
        <v>1892</v>
      </c>
      <c r="E115" s="34" t="s">
        <v>1894</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1982</v>
      </c>
      <c r="C116" s="33">
        <v>32</v>
      </c>
      <c r="D116" s="34" t="s">
        <v>1892</v>
      </c>
      <c r="E116" s="34" t="s">
        <v>1913</v>
      </c>
      <c r="F116" s="34"/>
      <c r="G116" s="34" t="s">
        <v>2020</v>
      </c>
      <c r="H116" s="35"/>
      <c r="I116" s="35"/>
      <c r="J116" s="259" t="str">
        <f>IF($F116="","",IFERROR(IFERROR(INDEX(Réttabanki!$U:$U,MATCH($F116,Réttabanki!$A:$A,0)),INDEX(Vöruskrá!$R:$R,MATCH($F116,Vöruskrá!$B:$B,0)))*($H116+IF($I116="",$H116*(1+$AB$7),$I116))/2/1000,""))</f>
        <v/>
      </c>
      <c r="K116" s="22" t="s">
        <v>2021</v>
      </c>
      <c r="L116" s="22" t="s">
        <v>1989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1982</v>
      </c>
      <c r="C117" s="33">
        <v>32</v>
      </c>
      <c r="D117" s="34" t="s">
        <v>1892</v>
      </c>
      <c r="E117" s="34" t="s">
        <v>1913</v>
      </c>
      <c r="F117" s="34" t="s">
        <v>1298</v>
      </c>
      <c r="G117" s="34" t="s">
        <v>1957</v>
      </c>
      <c r="H117" s="35">
        <v>160</v>
      </c>
      <c r="I117" s="35"/>
      <c r="J117" s="259">
        <f>IF($F117="","",IFERROR(IFERROR(INDEX(Réttabanki!$U:$U,MATCH($F117,Réttabanki!$A:$A,0)),INDEX(Vöruskrá!$R:$R,MATCH($F117,Vöruskrá!$B:$B,0)))*($H117+IF($I117="",$H117*(1+$AB$7),$I117))/2/1000,""))</f>
        <v>211.2</v>
      </c>
      <c r="K117" s="22" t="s">
        <v>1300</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1982</v>
      </c>
      <c r="C118" s="33">
        <v>32</v>
      </c>
      <c r="D118" s="34" t="s">
        <v>1892</v>
      </c>
      <c r="E118" s="34" t="s">
        <v>1913</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1982</v>
      </c>
      <c r="C119" s="33">
        <v>32</v>
      </c>
      <c r="D119" s="34" t="s">
        <v>1892</v>
      </c>
      <c r="E119" s="34" t="s">
        <v>1913</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1982</v>
      </c>
      <c r="C121" s="33">
        <v>32</v>
      </c>
      <c r="D121" s="34" t="s">
        <v>1892</v>
      </c>
      <c r="E121" s="34" t="s">
        <v>1924</v>
      </c>
      <c r="F121" s="34"/>
      <c r="G121" s="34" t="s">
        <v>2022</v>
      </c>
      <c r="H121" s="35"/>
      <c r="I121" s="35"/>
      <c r="J121" s="259" t="str">
        <f>IF($F121="","",IFERROR(IFERROR(INDEX(Réttabanki!$U:$U,MATCH($F121,Réttabanki!$A:$A,0)),INDEX(Vöruskrá!$R:$R,MATCH($F121,Vöruskrá!$B:$B,0)))*($H121+IF($I121="",$H121*(1+$AB$7),$I121))/2/1000,""))</f>
        <v/>
      </c>
      <c r="K121" s="22" t="s">
        <v>2023</v>
      </c>
      <c r="L121" s="22" t="s">
        <v>2024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1982</v>
      </c>
      <c r="C122" s="33">
        <v>32</v>
      </c>
      <c r="D122" s="34" t="s">
        <v>1892</v>
      </c>
      <c r="E122" s="34" t="s">
        <v>1924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1982</v>
      </c>
      <c r="C123" s="33">
        <v>32</v>
      </c>
      <c r="D123" s="34" t="s">
        <v>1892</v>
      </c>
      <c r="E123" s="34" t="s">
        <v>1924</v>
      </c>
      <c r="F123" s="34" t="s">
        <v>964</v>
      </c>
      <c r="G123" s="34" t="s">
        <v>2025</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1994</v>
      </c>
      <c r="C124" s="33">
        <v>32</v>
      </c>
      <c r="D124" s="34" t="s">
        <v>1892</v>
      </c>
      <c r="E124" s="34" t="s">
        <v>1894</v>
      </c>
      <c r="F124" s="34"/>
      <c r="G124" s="34" t="s">
        <v>2026</v>
      </c>
      <c r="H124" s="35"/>
      <c r="I124" s="35"/>
      <c r="J124" s="259" t="str">
        <f>IF($F124="","",IFERROR(IFERROR(INDEX(Réttabanki!$U:$U,MATCH($F124,Réttabanki!$A:$A,0)),INDEX(Vöruskrá!$R:$R,MATCH($F124,Vöruskrá!$B:$B,0)))*($H124+IF($I124="",$H124*(1+$AB$7),$I124))/2/1000,""))</f>
        <v/>
      </c>
      <c r="K124" s="22" t="s">
        <v>2027</v>
      </c>
      <c r="L124" s="22" t="s">
        <v>2028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1994</v>
      </c>
      <c r="C125" s="33">
        <v>32</v>
      </c>
      <c r="D125" s="34" t="s">
        <v>1892</v>
      </c>
      <c r="E125" s="34" t="s">
        <v>1894</v>
      </c>
      <c r="F125" s="34" t="s">
        <v>918</v>
      </c>
      <c r="G125" s="34" t="s">
        <v>2029</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1994</v>
      </c>
      <c r="C126" s="33">
        <v>32</v>
      </c>
      <c r="D126" s="34" t="s">
        <v>1892</v>
      </c>
      <c r="E126" s="34" t="s">
        <v>1894</v>
      </c>
      <c r="F126" s="34" t="s">
        <v>1256</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1994</v>
      </c>
      <c r="C127" s="33">
        <v>32</v>
      </c>
      <c r="D127" s="34" t="s">
        <v>1892</v>
      </c>
      <c r="E127" s="34" t="s">
        <v>1913</v>
      </c>
      <c r="F127" s="34"/>
      <c r="G127" s="34" t="s">
        <v>2030</v>
      </c>
      <c r="H127" s="35"/>
      <c r="I127" s="35"/>
      <c r="J127" s="259" t="str">
        <f>IF($F127="","",IFERROR(IFERROR(INDEX(Réttabanki!$U:$U,MATCH($F127,Réttabanki!$A:$A,0)),INDEX(Vöruskrá!$R:$R,MATCH($F127,Vöruskrá!$B:$B,0)))*($H127+IF($I127="",$H127*(1+$AB$7),$I127))/2/1000,""))</f>
        <v/>
      </c>
      <c r="K127" s="22" t="s">
        <v>2031</v>
      </c>
      <c r="L127" s="22" t="s">
        <v>2032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1994</v>
      </c>
      <c r="C128" s="33">
        <v>32</v>
      </c>
      <c r="D128" s="34" t="s">
        <v>1892</v>
      </c>
      <c r="E128" s="34" t="s">
        <v>1913</v>
      </c>
      <c r="F128" s="34" t="s">
        <v>906</v>
      </c>
      <c r="G128" s="34" t="s">
        <v>1761</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1994</v>
      </c>
      <c r="C129" s="33">
        <v>32</v>
      </c>
      <c r="D129" s="34" t="s">
        <v>1892</v>
      </c>
      <c r="E129" s="34" t="s">
        <v>1913</v>
      </c>
      <c r="F129" s="34" t="s">
        <v>1256</v>
      </c>
      <c r="G129" s="34" t="s">
        <v>2033</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1994</v>
      </c>
      <c r="C130" s="33">
        <v>32</v>
      </c>
      <c r="D130" s="34" t="s">
        <v>1892</v>
      </c>
      <c r="E130" s="34" t="s">
        <v>1920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1994</v>
      </c>
      <c r="C131" s="33">
        <v>32</v>
      </c>
      <c r="D131" s="34" t="s">
        <v>1892</v>
      </c>
      <c r="E131" s="34" t="s">
        <v>1924</v>
      </c>
      <c r="F131" s="34"/>
      <c r="G131" s="34" t="s">
        <v>2034</v>
      </c>
      <c r="H131" s="35"/>
      <c r="I131" s="35"/>
      <c r="J131" s="259" t="str">
        <f>IF($F131="","",IFERROR(IFERROR(INDEX(Réttabanki!$U:$U,MATCH($F131,Réttabanki!$A:$A,0)),INDEX(Vöruskrá!$R:$R,MATCH($F131,Vöruskrá!$B:$B,0)))*($H131+IF($I131="",$H131*(1+$AB$7),$I131))/2/1000,""))</f>
        <v/>
      </c>
      <c r="K131" s="22" t="s">
        <v>2035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1994</v>
      </c>
      <c r="C132" s="33">
        <v>32</v>
      </c>
      <c r="D132" s="34" t="s">
        <v>1892</v>
      </c>
      <c r="E132" s="34" t="s">
        <v>1924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1994</v>
      </c>
      <c r="C133" s="33">
        <v>32</v>
      </c>
      <c r="D133" s="34" t="s">
        <v>1892</v>
      </c>
      <c r="E133" s="34" t="s">
        <v>1924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1893</v>
      </c>
      <c r="C134" s="33">
        <v>33</v>
      </c>
      <c r="D134" s="34" t="s">
        <v>1892</v>
      </c>
      <c r="E134" s="34" t="s">
        <v>1894</v>
      </c>
      <c r="F134" s="34"/>
      <c r="G134" s="34" t="s">
        <v>2036</v>
      </c>
      <c r="H134" s="35"/>
      <c r="I134" s="35"/>
      <c r="J134" s="259" t="str">
        <f>IF($F134="","",IFERROR(IFERROR(INDEX(Réttabanki!$U:$U,MATCH($F134,Réttabanki!$A:$A,0)),INDEX(Vöruskrá!$R:$R,MATCH($F134,Vöruskrá!$B:$B,0)))*($H134+IF($I134="",$H134*(1+$AB$7),$I134))/2/1000,""))</f>
        <v/>
      </c>
      <c r="K134" s="22" t="s">
        <v>2037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1893</v>
      </c>
      <c r="C135" s="33">
        <v>33</v>
      </c>
      <c r="D135" s="34" t="s">
        <v>1892</v>
      </c>
      <c r="E135" s="34" t="s">
        <v>1894</v>
      </c>
      <c r="F135" s="34" t="s">
        <v>991</v>
      </c>
      <c r="G135" s="34" t="s">
        <v>2038</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1893</v>
      </c>
      <c r="C136" s="33">
        <v>33</v>
      </c>
      <c r="D136" s="34" t="s">
        <v>1892</v>
      </c>
      <c r="E136" s="34" t="s">
        <v>1894</v>
      </c>
      <c r="F136" s="34" t="s">
        <v>347</v>
      </c>
      <c r="G136" s="34" t="s">
        <v>1898</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1893</v>
      </c>
      <c r="C137" s="33">
        <v>33</v>
      </c>
      <c r="D137" s="34" t="s">
        <v>1892</v>
      </c>
      <c r="E137" s="34" t="s">
        <v>1913</v>
      </c>
      <c r="F137" s="34"/>
      <c r="G137" s="34" t="s">
        <v>2039</v>
      </c>
      <c r="H137" s="35"/>
      <c r="I137" s="35"/>
      <c r="J137" s="259" t="str">
        <f>IF($F137="","",IFERROR(IFERROR(INDEX(Réttabanki!$U:$U,MATCH($F137,Réttabanki!$A:$A,0)),INDEX(Vöruskrá!$R:$R,MATCH($F137,Vöruskrá!$B:$B,0)))*($H137+IF($I137="",$H137*(1+$AB$7),$I137))/2/1000,""))</f>
        <v/>
      </c>
      <c r="K137" s="22" t="s">
        <v>2040</v>
      </c>
      <c r="L137" s="22" t="s">
        <v>1250</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1893</v>
      </c>
      <c r="C138" s="33">
        <v>33</v>
      </c>
      <c r="D138" s="34" t="s">
        <v>1892</v>
      </c>
      <c r="E138" s="34" t="s">
        <v>1913</v>
      </c>
      <c r="F138" s="34" t="s">
        <v>1248</v>
      </c>
      <c r="G138" s="34" t="s">
        <v>2041</v>
      </c>
      <c r="H138" s="35">
        <v>200</v>
      </c>
      <c r="I138" s="35"/>
      <c r="J138" s="259">
        <f>IF($F138="","",IFERROR(IFERROR(INDEX(Réttabanki!$U:$U,MATCH($F138,Réttabanki!$A:$A,0)),INDEX(Vöruskrá!$R:$R,MATCH($F138,Vöruskrá!$B:$B,0)))*($H138+IF($I138="",$H138*(1+$AB$7),$I138))/2/1000,""))</f>
        <v>308</v>
      </c>
      <c r="K138" s="22" t="s">
        <v>1249</v>
      </c>
      <c r="L138" s="22" t="s">
        <v>1250</v>
      </c>
      <c r="M138" s="22" t="s">
        <v>1251</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1893</v>
      </c>
      <c r="C139" s="33">
        <v>33</v>
      </c>
      <c r="D139" s="34" t="s">
        <v>1892</v>
      </c>
      <c r="E139" s="34" t="s">
        <v>1913</v>
      </c>
      <c r="F139" s="34" t="s">
        <v>347</v>
      </c>
      <c r="G139" s="34" t="s">
        <v>1898</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1893</v>
      </c>
      <c r="C140" s="33">
        <v>33</v>
      </c>
      <c r="D140" s="34" t="s">
        <v>1892</v>
      </c>
      <c r="E140" s="34" t="s">
        <v>1920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1893</v>
      </c>
      <c r="C141" s="33">
        <v>33</v>
      </c>
      <c r="D141" s="34" t="s">
        <v>1892</v>
      </c>
      <c r="E141" s="34" t="s">
        <v>1924</v>
      </c>
      <c r="F141" s="34"/>
      <c r="G141" s="34" t="s">
        <v>2042</v>
      </c>
      <c r="H141" s="35"/>
      <c r="I141" s="35"/>
      <c r="J141" s="259" t="str">
        <f>IF($F141="","",IFERROR(IFERROR(INDEX(Réttabanki!$U:$U,MATCH($F141,Réttabanki!$A:$A,0)),INDEX(Vöruskrá!$R:$R,MATCH($F141,Vöruskrá!$B:$B,0)))*($H141+IF($I141="",$H141*(1+$AB$7),$I141))/2/1000,""))</f>
        <v/>
      </c>
      <c r="K141" s="22" t="s">
        <v>2043</v>
      </c>
      <c r="L141" s="22" t="s">
        <v>2044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1893</v>
      </c>
      <c r="C142" s="33">
        <v>33</v>
      </c>
      <c r="D142" s="34" t="s">
        <v>1892</v>
      </c>
      <c r="E142" s="34" t="s">
        <v>1924</v>
      </c>
      <c r="F142" s="34" t="s">
        <v>63</v>
      </c>
      <c r="G142" s="34" t="s">
        <v>2045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1893</v>
      </c>
      <c r="C143" s="33">
        <v>33</v>
      </c>
      <c r="D143" s="34" t="s">
        <v>1892</v>
      </c>
      <c r="E143" s="34" t="s">
        <v>1924</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1932</v>
      </c>
      <c r="C144" s="33">
        <v>33</v>
      </c>
      <c r="D144" s="34" t="s">
        <v>1892</v>
      </c>
      <c r="E144" s="34" t="s">
        <v>1894</v>
      </c>
      <c r="F144" s="34"/>
      <c r="G144" s="34" t="s">
        <v>2046</v>
      </c>
      <c r="H144" s="35"/>
      <c r="I144" s="35"/>
      <c r="J144" s="259" t="str">
        <f>IF($F144="","",IFERROR(IFERROR(INDEX(Réttabanki!$U:$U,MATCH($F144,Réttabanki!$A:$A,0)),INDEX(Vöruskrá!$R:$R,MATCH($F144,Vöruskrá!$B:$B,0)))*($H144+IF($I144="",$H144*(1+$AB$7),$I144))/2/1000,""))</f>
        <v/>
      </c>
      <c r="K144" s="22" t="s">
        <v>2047</v>
      </c>
      <c r="L144" s="22" t="s">
        <v>2048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1932</v>
      </c>
      <c r="C145" s="33">
        <v>33</v>
      </c>
      <c r="D145" s="34" t="s">
        <v>1892</v>
      </c>
      <c r="E145" s="34" t="s">
        <v>1894</v>
      </c>
      <c r="F145" s="34" t="s">
        <v>1295</v>
      </c>
      <c r="G145" s="34" t="s">
        <v>1295</v>
      </c>
      <c r="H145" s="35">
        <v>160</v>
      </c>
      <c r="I145" s="35"/>
      <c r="J145" s="259">
        <f>IF($F145="","",IFERROR(IFERROR(INDEX(Réttabanki!$U:$U,MATCH($F145,Réttabanki!$A:$A,0)),INDEX(Vöruskrá!$R:$R,MATCH($F145,Vöruskrá!$B:$B,0)))*($H145+IF($I145="",$H145*(1+$AB$7),$I145))/2/1000,""))</f>
        <v>316.8</v>
      </c>
      <c r="K145" s="22" t="s">
        <v>1296</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1932</v>
      </c>
      <c r="C146" s="33">
        <v>33</v>
      </c>
      <c r="D146" s="34" t="s">
        <v>1892</v>
      </c>
      <c r="E146" s="34" t="s">
        <v>1894</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1932</v>
      </c>
      <c r="C147" s="33">
        <v>33</v>
      </c>
      <c r="D147" s="34" t="s">
        <v>1892</v>
      </c>
      <c r="E147" s="34" t="s">
        <v>1894</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1932</v>
      </c>
      <c r="C148" s="33">
        <v>33</v>
      </c>
      <c r="D148" s="34" t="s">
        <v>1892</v>
      </c>
      <c r="E148" s="34" t="s">
        <v>1913</v>
      </c>
      <c r="F148" s="34"/>
      <c r="G148" s="34" t="s">
        <v>2049</v>
      </c>
      <c r="H148" s="35"/>
      <c r="I148" s="35"/>
      <c r="J148" s="259" t="str">
        <f>IF($F148="","",IFERROR(IFERROR(INDEX(Réttabanki!$U:$U,MATCH($F148,Réttabanki!$A:$A,0)),INDEX(Vöruskrá!$R:$R,MATCH($F148,Vöruskrá!$B:$B,0)))*($H148+IF($I148="",$H148*(1+$AB$7),$I148))/2/1000,""))</f>
        <v/>
      </c>
      <c r="K148" s="22" t="s">
        <v>2050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1932</v>
      </c>
      <c r="C149" s="33">
        <v>33</v>
      </c>
      <c r="D149" s="34" t="s">
        <v>1892</v>
      </c>
      <c r="E149" s="34" t="s">
        <v>1913</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1932</v>
      </c>
      <c r="C150" s="33">
        <v>33</v>
      </c>
      <c r="D150" s="34" t="s">
        <v>1892</v>
      </c>
      <c r="E150" s="34" t="s">
        <v>1913</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1932</v>
      </c>
      <c r="C151" s="33">
        <v>33</v>
      </c>
      <c r="D151" s="34" t="s">
        <v>1892</v>
      </c>
      <c r="E151" s="34" t="s">
        <v>1913</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1932</v>
      </c>
      <c r="C152" s="33">
        <v>33</v>
      </c>
      <c r="D152" s="34" t="s">
        <v>1892</v>
      </c>
      <c r="E152" s="34" t="s">
        <v>1920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1932</v>
      </c>
      <c r="C153" s="33">
        <v>33</v>
      </c>
      <c r="D153" s="34" t="s">
        <v>1892</v>
      </c>
      <c r="E153" s="34" t="s">
        <v>1924</v>
      </c>
      <c r="F153" s="34"/>
      <c r="G153" s="34" t="s">
        <v>2051</v>
      </c>
      <c r="H153" s="35"/>
      <c r="I153" s="35"/>
      <c r="J153" s="259" t="str">
        <f>IF($F153="","",IFERROR(IFERROR(INDEX(Réttabanki!$U:$U,MATCH($F153,Réttabanki!$A:$A,0)),INDEX(Vöruskrá!$R:$R,MATCH($F153,Vöruskrá!$B:$B,0)))*($H153+IF($I153="",$H153*(1+$AB$7),$I153))/2/1000,""))</f>
        <v/>
      </c>
      <c r="K153" s="22" t="s">
        <v>2052</v>
      </c>
      <c r="L153" s="22" t="s">
        <v>2053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1932</v>
      </c>
      <c r="C154" s="33">
        <v>33</v>
      </c>
      <c r="D154" s="34" t="s">
        <v>1892</v>
      </c>
      <c r="E154" s="34" t="s">
        <v>1924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1932</v>
      </c>
      <c r="C155" s="33">
        <v>33</v>
      </c>
      <c r="D155" s="34" t="s">
        <v>1892</v>
      </c>
      <c r="E155" s="34" t="s">
        <v>1924</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1964</v>
      </c>
      <c r="C156" s="33">
        <v>33</v>
      </c>
      <c r="D156" s="34" t="s">
        <v>1892</v>
      </c>
      <c r="E156" s="34"/>
      <c r="F156" s="34"/>
      <c r="G156" s="34" t="s">
        <v>2054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1964</v>
      </c>
      <c r="C157" s="33">
        <v>33</v>
      </c>
      <c r="D157" s="34" t="s">
        <v>1892</v>
      </c>
      <c r="E157" s="34" t="s">
        <v>1894</v>
      </c>
      <c r="F157" s="34" t="s">
        <v>116</v>
      </c>
      <c r="G157" s="34" t="s">
        <v>1966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1964</v>
      </c>
      <c r="C158" s="33">
        <v>33</v>
      </c>
      <c r="D158" s="34" t="s">
        <v>1892</v>
      </c>
      <c r="E158" s="34" t="s">
        <v>1894</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1964</v>
      </c>
      <c r="C159" s="33">
        <v>33</v>
      </c>
      <c r="D159" s="34" t="s">
        <v>1892</v>
      </c>
      <c r="E159" s="34" t="s">
        <v>1894</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1964</v>
      </c>
      <c r="C160" s="33">
        <v>33</v>
      </c>
      <c r="D160" s="34" t="s">
        <v>1892</v>
      </c>
      <c r="E160" s="34" t="s">
        <v>1913</v>
      </c>
      <c r="F160" s="34"/>
      <c r="G160" s="34" t="s">
        <v>2055</v>
      </c>
      <c r="H160" s="35"/>
      <c r="I160" s="35"/>
      <c r="J160" s="259" t="str">
        <f>IF($F160="","",IFERROR(IFERROR(INDEX(Réttabanki!$U:$U,MATCH($F160,Réttabanki!$A:$A,0)),INDEX(Vöruskrá!$R:$R,MATCH($F160,Vöruskrá!$B:$B,0)))*($H160+IF($I160="",$H160*(1+$AB$7),$I160))/2/1000,""))</f>
        <v/>
      </c>
      <c r="K160" s="22" t="s">
        <v>2056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1964</v>
      </c>
      <c r="C161" s="33">
        <v>33</v>
      </c>
      <c r="D161" s="34" t="s">
        <v>1892</v>
      </c>
      <c r="E161" s="34" t="s">
        <v>1913</v>
      </c>
      <c r="F161" s="34" t="s">
        <v>241</v>
      </c>
      <c r="G161" s="34" t="s">
        <v>241</v>
      </c>
      <c r="H161" s="35">
        <v>250</v>
      </c>
      <c r="I161" s="35"/>
      <c r="J161" s="259">
        <f>IF($F161="","",IFERROR(IFERROR(INDEX(Réttabanki!$U:$U,MATCH($F161,Réttabanki!$A:$A,0)),INDEX(Vöruskrá!$R:$R,MATCH($F161,Vöruskrá!$B:$B,0)))*($H161+IF($I161="",$H161*(1+$AB$7),$I161))/2/1000,""))</f>
        <v>244.816704176044</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1964</v>
      </c>
      <c r="C162" s="33">
        <v>33</v>
      </c>
      <c r="D162" s="34" t="s">
        <v>1892</v>
      </c>
      <c r="E162" s="34" t="s">
        <v>1913</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1964</v>
      </c>
      <c r="C163" s="33">
        <v>33</v>
      </c>
      <c r="D163" s="34" t="s">
        <v>1892</v>
      </c>
      <c r="E163" s="34" t="s">
        <v>1920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1964</v>
      </c>
      <c r="C164" s="33">
        <v>33</v>
      </c>
      <c r="D164" s="34" t="s">
        <v>1892</v>
      </c>
      <c r="E164" s="34" t="s">
        <v>1920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1964</v>
      </c>
      <c r="C165" s="33">
        <v>33</v>
      </c>
      <c r="D165" s="34" t="s">
        <v>1892</v>
      </c>
      <c r="E165" s="34" t="s">
        <v>1920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1964</v>
      </c>
      <c r="C166" s="33">
        <v>33</v>
      </c>
      <c r="D166" s="34" t="s">
        <v>1892</v>
      </c>
      <c r="E166" s="34" t="s">
        <v>1924</v>
      </c>
      <c r="F166" s="34"/>
      <c r="G166" s="34" t="s">
        <v>2057</v>
      </c>
      <c r="H166" s="35"/>
      <c r="I166" s="35"/>
      <c r="J166" s="259" t="str">
        <f>IF($F166="","",IFERROR(IFERROR(INDEX(Réttabanki!$U:$U,MATCH($F166,Réttabanki!$A:$A,0)),INDEX(Vöruskrá!$R:$R,MATCH($F166,Vöruskrá!$B:$B,0)))*($H166+IF($I166="",$H166*(1+$AB$7),$I166))/2/1000,""))</f>
        <v/>
      </c>
      <c r="K166" s="22" t="s">
        <v>2058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1964</v>
      </c>
      <c r="C167" s="33">
        <v>33</v>
      </c>
      <c r="D167" s="34" t="s">
        <v>1892</v>
      </c>
      <c r="E167" s="34" t="s">
        <v>1924</v>
      </c>
      <c r="F167" s="34" t="s">
        <v>87</v>
      </c>
      <c r="G167" s="34" t="s">
        <v>2059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1964</v>
      </c>
      <c r="C168" s="33">
        <v>33</v>
      </c>
      <c r="D168" s="34" t="s">
        <v>1892</v>
      </c>
      <c r="E168" s="34" t="s">
        <v>1924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1982</v>
      </c>
      <c r="C169" s="33">
        <v>33</v>
      </c>
      <c r="D169" s="34" t="s">
        <v>1892</v>
      </c>
      <c r="E169" s="34" t="s">
        <v>1894</v>
      </c>
      <c r="F169" s="34"/>
      <c r="G169" s="34" t="s">
        <v>2060</v>
      </c>
      <c r="H169" s="35"/>
      <c r="I169" s="35"/>
      <c r="J169" s="259" t="str">
        <f>IF($F169="","",IFERROR(IFERROR(INDEX(Réttabanki!$U:$U,MATCH($F169,Réttabanki!$A:$A,0)),INDEX(Vöruskrá!$R:$R,MATCH($F169,Vöruskrá!$B:$B,0)))*($H169+IF($I169="",$H169*(1+$AB$7),$I169))/2/1000,""))</f>
        <v/>
      </c>
      <c r="K169" s="22" t="s">
        <v>2061</v>
      </c>
      <c r="L169" s="22" t="s">
        <v>2018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1982</v>
      </c>
      <c r="C170" s="33">
        <v>33</v>
      </c>
      <c r="D170" s="34" t="s">
        <v>1892</v>
      </c>
      <c r="E170" s="34" t="s">
        <v>1894</v>
      </c>
      <c r="F170" s="34" t="s">
        <v>1307</v>
      </c>
      <c r="G170" s="34" t="s">
        <v>1307</v>
      </c>
      <c r="H170" s="35">
        <v>200</v>
      </c>
      <c r="I170" s="35"/>
      <c r="J170" s="259">
        <f>IF($F170="","",IFERROR(IFERROR(INDEX(Réttabanki!$U:$U,MATCH($F170,Réttabanki!$A:$A,0)),INDEX(Vöruskrá!$R:$R,MATCH($F170,Vöruskrá!$B:$B,0)))*($H170+IF($I170="",$H170*(1+$AB$7),$I170))/2/1000,""))</f>
        <v>415.8</v>
      </c>
      <c r="K170" s="22" t="s">
        <v>1658</v>
      </c>
      <c r="L170" s="22" t="s">
        <v>1631</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1982</v>
      </c>
      <c r="C171" s="33">
        <v>33</v>
      </c>
      <c r="D171" s="34" t="s">
        <v>1892</v>
      </c>
      <c r="E171" s="34" t="s">
        <v>1894</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1982</v>
      </c>
      <c r="C172" s="33">
        <v>33</v>
      </c>
      <c r="D172" s="34" t="s">
        <v>1892</v>
      </c>
      <c r="E172" s="34" t="s">
        <v>1894</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1982</v>
      </c>
      <c r="C173" s="33">
        <v>33</v>
      </c>
      <c r="D173" s="34" t="s">
        <v>1892</v>
      </c>
      <c r="E173" s="34" t="s">
        <v>1913</v>
      </c>
      <c r="F173" s="34"/>
      <c r="G173" s="34" t="s">
        <v>2062</v>
      </c>
      <c r="H173" s="35"/>
      <c r="I173" s="35"/>
      <c r="J173" s="259" t="str">
        <f>IF($F173="","",IFERROR(IFERROR(INDEX(Réttabanki!$U:$U,MATCH($F173,Réttabanki!$A:$A,0)),INDEX(Vöruskrá!$R:$R,MATCH($F173,Vöruskrá!$B:$B,0)))*($H173+IF($I173="",$H173*(1+$AB$7),$I173))/2/1000,""))</f>
        <v/>
      </c>
      <c r="K173" s="22" t="s">
        <v>2063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1982</v>
      </c>
      <c r="C174" s="33">
        <v>33</v>
      </c>
      <c r="D174" s="34" t="s">
        <v>1892</v>
      </c>
      <c r="E174" s="34" t="s">
        <v>1913</v>
      </c>
      <c r="F174" s="34" t="s">
        <v>1433</v>
      </c>
      <c r="G174" s="34" t="s">
        <v>2064</v>
      </c>
      <c r="H174" s="35">
        <v>200</v>
      </c>
      <c r="I174" s="35"/>
      <c r="J174" s="259">
        <f>IF($F174="","",IFERROR(IFERROR(INDEX(Réttabanki!$U:$U,MATCH($F174,Réttabanki!$A:$A,0)),INDEX(Vöruskrá!$R:$R,MATCH($F174,Vöruskrá!$B:$B,0)))*($H174+IF($I174="",$H174*(1+$AB$7),$I174))/2/1000,""))</f>
        <v>264</v>
      </c>
      <c r="K174" s="22" t="s">
        <v>1435</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1982</v>
      </c>
      <c r="C175" s="33">
        <v>33</v>
      </c>
      <c r="D175" s="34" t="s">
        <v>1892</v>
      </c>
      <c r="E175" s="34" t="s">
        <v>1913</v>
      </c>
      <c r="F175" s="34" t="s">
        <v>1383</v>
      </c>
      <c r="G175" s="34" t="s">
        <v>2065</v>
      </c>
      <c r="H175" s="35">
        <v>25</v>
      </c>
      <c r="I175" s="35"/>
      <c r="J175" s="259">
        <f>IF($F175="","",IFERROR(IFERROR(INDEX(Réttabanki!$U:$U,MATCH($F175,Réttabanki!$A:$A,0)),INDEX(Vöruskrá!$R:$R,MATCH($F175,Vöruskrá!$B:$B,0)))*($H175+IF($I175="",$H175*(1+$AB$7),$I175))/2/1000,""))</f>
        <v>16.5</v>
      </c>
      <c r="K175" s="22" t="s">
        <v>1385</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1982</v>
      </c>
      <c r="C177" s="33">
        <v>33</v>
      </c>
      <c r="D177" s="34" t="s">
        <v>1892</v>
      </c>
      <c r="E177" s="34" t="s">
        <v>1924</v>
      </c>
      <c r="F177" s="34"/>
      <c r="G177" s="34" t="s">
        <v>2066</v>
      </c>
      <c r="H177" s="35"/>
      <c r="I177" s="35"/>
      <c r="J177" s="259" t="str">
        <f>IF($F177="","",IFERROR(IFERROR(INDEX(Réttabanki!$U:$U,MATCH($F177,Réttabanki!$A:$A,0)),INDEX(Vöruskrá!$R:$R,MATCH($F177,Vöruskrá!$B:$B,0)))*($H177+IF($I177="",$H177*(1+$AB$7),$I177))/2/1000,""))</f>
        <v/>
      </c>
      <c r="K177" s="22" t="s">
        <v>2067</v>
      </c>
      <c r="L177" s="22" t="s">
        <v>2053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1982</v>
      </c>
      <c r="C178" s="33">
        <v>33</v>
      </c>
      <c r="D178" s="34" t="s">
        <v>1892</v>
      </c>
      <c r="E178" s="34" t="s">
        <v>1924</v>
      </c>
      <c r="F178" s="34" t="s">
        <v>82</v>
      </c>
      <c r="G178" s="34" t="s">
        <v>2068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1982</v>
      </c>
      <c r="C179" s="33">
        <v>33</v>
      </c>
      <c r="D179" s="34" t="s">
        <v>1892</v>
      </c>
      <c r="E179" s="34" t="s">
        <v>1924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1994</v>
      </c>
      <c r="C180" s="33">
        <v>33</v>
      </c>
      <c r="D180" s="34" t="s">
        <v>1892</v>
      </c>
      <c r="E180" s="34" t="s">
        <v>1894</v>
      </c>
      <c r="F180" s="34"/>
      <c r="G180" s="34" t="s">
        <v>2069</v>
      </c>
      <c r="H180" s="35"/>
      <c r="I180" s="35"/>
      <c r="J180" s="259" t="str">
        <f>IF($F180="","",IFERROR(IFERROR(INDEX(Réttabanki!$U:$U,MATCH($F180,Réttabanki!$A:$A,0)),INDEX(Vöruskrá!$R:$R,MATCH($F180,Vöruskrá!$B:$B,0)))*($H180+IF($I180="",$H180*(1+$AB$7),$I180))/2/1000,""))</f>
        <v/>
      </c>
      <c r="K180" s="22" t="s">
        <v>2070</v>
      </c>
      <c r="L180" s="22" t="s">
        <v>2071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1994</v>
      </c>
      <c r="C181" s="33">
        <v>33</v>
      </c>
      <c r="D181" s="34" t="s">
        <v>1892</v>
      </c>
      <c r="E181" s="34" t="s">
        <v>1894</v>
      </c>
      <c r="F181" s="34" t="s">
        <v>1253</v>
      </c>
      <c r="G181" s="34" t="s">
        <v>1253</v>
      </c>
      <c r="H181" s="35">
        <v>120</v>
      </c>
      <c r="I181" s="35"/>
      <c r="J181" s="259">
        <f>IF($F181="","",IFERROR(IFERROR(INDEX(Réttabanki!$U:$U,MATCH($F181,Réttabanki!$A:$A,0)),INDEX(Vöruskrá!$R:$R,MATCH($F181,Vöruskrá!$B:$B,0)))*($H181+IF($I181="",$H181*(1+$AB$7),$I181))/2/1000,""))</f>
        <v>249.48</v>
      </c>
      <c r="K181" s="22" t="s">
        <v>1254</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1994</v>
      </c>
      <c r="C182" s="33">
        <v>33</v>
      </c>
      <c r="D182" s="34" t="s">
        <v>1892</v>
      </c>
      <c r="E182" s="34" t="s">
        <v>1894</v>
      </c>
      <c r="F182" s="34" t="s">
        <v>1256</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1994</v>
      </c>
      <c r="C183" s="33">
        <v>33</v>
      </c>
      <c r="D183" s="34" t="s">
        <v>1892</v>
      </c>
      <c r="E183" s="34" t="s">
        <v>1913</v>
      </c>
      <c r="F183" s="34"/>
      <c r="G183" s="34" t="s">
        <v>2072</v>
      </c>
      <c r="H183" s="35"/>
      <c r="I183" s="35"/>
      <c r="J183" s="259" t="str">
        <f>IF($F183="","",IFERROR(IFERROR(INDEX(Réttabanki!$U:$U,MATCH($F183,Réttabanki!$A:$A,0)),INDEX(Vöruskrá!$R:$R,MATCH($F183,Vöruskrá!$B:$B,0)))*($H183+IF($I183="",$H183*(1+$AB$7),$I183))/2/1000,""))</f>
        <v/>
      </c>
      <c r="K183" s="22" t="s">
        <v>2073</v>
      </c>
      <c r="L183" s="22" t="s">
        <v>2071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1994</v>
      </c>
      <c r="C184" s="33">
        <v>33</v>
      </c>
      <c r="D184" s="34" t="s">
        <v>1892</v>
      </c>
      <c r="E184" s="34" t="s">
        <v>1913</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1994</v>
      </c>
      <c r="C185" s="33">
        <v>33</v>
      </c>
      <c r="D185" s="34" t="s">
        <v>1892</v>
      </c>
      <c r="E185" s="34" t="s">
        <v>1913</v>
      </c>
      <c r="F185" s="34" t="s">
        <v>1256</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1994</v>
      </c>
      <c r="C187" s="33">
        <v>33</v>
      </c>
      <c r="D187" s="34" t="s">
        <v>1892</v>
      </c>
      <c r="E187" s="34" t="s">
        <v>1924</v>
      </c>
      <c r="F187" s="34"/>
      <c r="G187" s="34" t="s">
        <v>2074</v>
      </c>
      <c r="H187" s="35"/>
      <c r="I187" s="35"/>
      <c r="J187" s="259" t="str">
        <f>IF($F187="","",IFERROR(IFERROR(INDEX(Réttabanki!$U:$U,MATCH($F187,Réttabanki!$A:$A,0)),INDEX(Vöruskrá!$R:$R,MATCH($F187,Vöruskrá!$B:$B,0)))*($H187+IF($I187="",$H187*(1+$AB$7),$I187))/2/1000,""))</f>
        <v/>
      </c>
      <c r="K187" s="22" t="s">
        <v>2075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1994</v>
      </c>
      <c r="C188" s="33">
        <v>33</v>
      </c>
      <c r="D188" s="34" t="s">
        <v>1892</v>
      </c>
      <c r="E188" s="34" t="s">
        <v>1924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1994</v>
      </c>
      <c r="C189" s="33">
        <v>33</v>
      </c>
      <c r="D189" s="34" t="s">
        <v>1892</v>
      </c>
      <c r="E189" s="34" t="s">
        <v>1924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c r="A190" s="32">
        <v>46251</v>
      </c>
      <c r="B190" s="33" t="s">
        <v>1994</v>
      </c>
      <c r="C190" s="33">
        <v>33</v>
      </c>
      <c r="D190" s="34" t="s">
        <v>1896</v>
      </c>
      <c r="E190" s="34" t="s">
        <v>1894</v>
      </c>
      <c r="F190" s="34"/>
      <c r="G190" s="34" t="s">
        <v>3991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69">
      <c r="A191" s="32"/>
      <c r="B191" s="33" t="s">
        <v>1994</v>
      </c>
      <c r="C191" s="33">
        <v>33</v>
      </c>
      <c r="D191" s="34" t="s">
        <v>1867</v>
      </c>
      <c r="E191" s="34" t="s">
        <v>1894</v>
      </c>
      <c r="F191" s="34"/>
      <c r="G191" s="34" t="s">
        <v>3998</v>
      </c>
      <c r="H191" s="35"/>
      <c r="I191" s="35"/>
      <c r="J191" s="259"/>
      <c r="K191" s="22" t="s">
        <v>4002</v>
      </c>
      <c r="L191" s="22" t="s">
        <v>1598</v>
      </c>
      <c r="M191" s="22"/>
      <c r="N191" s="23"/>
      <c r="O191" s="23"/>
      <c r="P191" s="23"/>
      <c r="Q191" s="23"/>
      <c r="R191" s="23"/>
      <c r="S191" s="23"/>
      <c r="T191" s="80"/>
      <c r="U191" s="78"/>
      <c r="V191" s="78"/>
      <c r="W191" s="78"/>
      <c r="X191" s="78"/>
      <c r="Y191" s="78"/>
      <c r="Z191" s="78"/>
      <c r="AA191" s="78"/>
    </row>
    <row r="192" spans="1:27" ht="66.75" customHeight="1">
      <c r="A192" s="32"/>
      <c r="B192" s="33" t="s">
        <v>1994</v>
      </c>
      <c r="C192" s="33">
        <v>33</v>
      </c>
      <c r="D192" s="34" t="s">
        <v>1896</v>
      </c>
      <c r="E192" s="34" t="s">
        <v>1894</v>
      </c>
      <c r="F192" s="34" t="s">
        <v>1596</v>
      </c>
      <c r="G192" s="34" t="s">
        <v>3995</v>
      </c>
      <c r="H192" s="35"/>
      <c r="I192" s="35">
        <v>180</v>
      </c>
      <c r="J192" s="259">
        <f>IF($F192="","",IFERROR(IFERROR(INDEX(Réttabanki!$U:$U,MATCH($F192,Réttabanki!$A:$A,0)),INDEX(Vöruskrá!$R:$R,MATCH($F192,Vöruskrá!$B:$B,0)))*($H192+IF($I192="",$H192*(1+$AB$7),$I192))/2/1000,""))</f>
        <v>136.62288000000001</v>
      </c>
      <c r="K192" s="22" t="s">
        <v>1597</v>
      </c>
      <c r="L192" s="22" t="s">
        <v>1598</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104">
      <c r="A193" s="32"/>
      <c r="B193" s="33" t="s">
        <v>1994</v>
      </c>
      <c r="C193" s="33">
        <v>33</v>
      </c>
      <c r="D193" s="34" t="s">
        <v>1892</v>
      </c>
      <c r="E193" s="34" t="s">
        <v>1894</v>
      </c>
      <c r="F193" s="34" t="s">
        <v>994</v>
      </c>
      <c r="G193" s="34" t="s">
        <v>3995</v>
      </c>
      <c r="H193" s="35">
        <v>160</v>
      </c>
      <c r="I193" s="35"/>
      <c r="J193" s="259">
        <f>IF($F193="","",IFERROR(IFERROR(INDEX(Réttabanki!$U:$U,MATCH($F193,Réttabanki!$A:$A,0)),INDEX(Vöruskrá!$R:$R,MATCH($F193,Vöruskrá!$B:$B,0)))*($H193+IF($I193="",$H193*(1+$AB$7),$I193))/2/1000,""))</f>
        <v>211.2</v>
      </c>
      <c r="K193" s="22" t="s">
        <v>995</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c r="A194" s="32"/>
      <c r="B194" s="33" t="s">
        <v>1994</v>
      </c>
      <c r="C194" s="33">
        <v>33</v>
      </c>
      <c r="D194" s="34" t="s">
        <v>1867</v>
      </c>
      <c r="E194" s="34" t="s">
        <v>1894</v>
      </c>
      <c r="F194" s="34" t="s">
        <v>347</v>
      </c>
      <c r="G194" s="34" t="s">
        <v>1898</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56">
      <c r="A195" s="32"/>
      <c r="B195" s="33" t="s">
        <v>1994</v>
      </c>
      <c r="C195" s="33">
        <v>33</v>
      </c>
      <c r="D195" s="34" t="s">
        <v>1867</v>
      </c>
      <c r="E195" s="34" t="s">
        <v>1913</v>
      </c>
      <c r="F195" s="34"/>
      <c r="G195" s="34" t="s">
        <v>3999</v>
      </c>
      <c r="H195" s="35"/>
      <c r="I195" s="35"/>
      <c r="J195" s="259"/>
      <c r="K195" s="22" t="s">
        <v>4003</v>
      </c>
      <c r="L195" s="22" t="s">
        <v>31</v>
      </c>
      <c r="M195" s="22"/>
      <c r="N195" s="23"/>
      <c r="O195" s="23"/>
      <c r="P195" s="23"/>
      <c r="Q195" s="23"/>
      <c r="R195" s="23"/>
      <c r="S195" s="23"/>
      <c r="T195" s="81"/>
      <c r="U195" s="78"/>
      <c r="V195" s="78"/>
      <c r="W195" s="78"/>
      <c r="X195" s="78"/>
      <c r="Y195" s="78"/>
      <c r="Z195" s="78"/>
      <c r="AA195" s="78"/>
    </row>
    <row r="196" spans="1:27" ht="78">
      <c r="A196" s="32"/>
      <c r="B196" s="33" t="s">
        <v>1994</v>
      </c>
      <c r="C196" s="33">
        <v>33</v>
      </c>
      <c r="D196" s="34" t="s">
        <v>1867</v>
      </c>
      <c r="E196" s="34" t="s">
        <v>1913</v>
      </c>
      <c r="F196" s="34" t="s">
        <v>1433</v>
      </c>
      <c r="G196" s="34" t="s">
        <v>1339</v>
      </c>
      <c r="H196" s="35">
        <v>160</v>
      </c>
      <c r="I196" s="35">
        <v>180</v>
      </c>
      <c r="J196" s="259">
        <f>IF($F196="","",IFERROR(IFERROR(INDEX(Réttabanki!$U:$U,MATCH($F196,Réttabanki!$A:$A,0)),INDEX(Vöruskrá!$R:$R,MATCH($F196,Vöruskrá!$B:$B,0)))*($H196+IF($I196="",$H196*(1+$AB$7),$I196))/2/1000,""))</f>
        <v>204</v>
      </c>
      <c r="K196" s="22" t="s">
        <v>1435</v>
      </c>
      <c r="L196" s="22"/>
      <c r="M196" s="22" t="s">
        <v>570</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c r="A197" s="32"/>
      <c r="B197" s="33" t="s">
        <v>1994</v>
      </c>
      <c r="C197" s="33">
        <v>33</v>
      </c>
      <c r="D197" s="34" t="s">
        <v>1867</v>
      </c>
      <c r="E197" s="34" t="s">
        <v>1913</v>
      </c>
      <c r="F197" s="34" t="s">
        <v>347</v>
      </c>
      <c r="G197" s="34" t="s">
        <v>1898</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9">
      <c r="A198" s="32"/>
      <c r="B198" s="33" t="s">
        <v>1994</v>
      </c>
      <c r="C198" s="33">
        <v>33</v>
      </c>
      <c r="D198" s="34" t="s">
        <v>1867</v>
      </c>
      <c r="E198" s="34" t="s">
        <v>1894</v>
      </c>
      <c r="F198" s="34" t="s">
        <v>1428</v>
      </c>
      <c r="G198" s="34" t="s">
        <v>1428</v>
      </c>
      <c r="H198" s="35">
        <v>20</v>
      </c>
      <c r="I198" s="35">
        <v>20</v>
      </c>
      <c r="J198" s="259">
        <f>IF($F198="","",IFERROR(IFERROR(INDEX(Réttabanki!$U:$U,MATCH($F198,Réttabanki!$A:$A,0)),INDEX(Vöruskrá!$R:$R,MATCH($F198,Vöruskrá!$B:$B,0)))*($H198+IF($I198="",$H198*(1+$AB$7),$I198))/2/1000,""))</f>
        <v>29.32</v>
      </c>
      <c r="K198" s="22" t="s">
        <v>1430</v>
      </c>
      <c r="L198" s="22" t="s">
        <v>31</v>
      </c>
      <c r="M198" s="22" t="s">
        <v>1431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9">
      <c r="A199" s="32"/>
      <c r="B199" s="33" t="s">
        <v>1994</v>
      </c>
      <c r="C199" s="33">
        <v>33</v>
      </c>
      <c r="D199" s="34" t="s">
        <v>1867</v>
      </c>
      <c r="E199" s="34" t="s">
        <v>1913</v>
      </c>
      <c r="F199" s="34" t="s">
        <v>1428</v>
      </c>
      <c r="G199" s="34" t="s">
        <v>1428</v>
      </c>
      <c r="H199" s="35">
        <v>20</v>
      </c>
      <c r="I199" s="35">
        <v>20</v>
      </c>
      <c r="J199" s="259">
        <f>IF($F199="","",IFERROR(IFERROR(INDEX(Réttabanki!$U:$U,MATCH($F199,Réttabanki!$A:$A,0)),INDEX(Vöruskrá!$R:$R,MATCH($F199,Vöruskrá!$B:$B,0)))*($H199+IF($I199="",$H199*(1+$AB$7),$I199))/2/1000,""))</f>
        <v>29.32</v>
      </c>
      <c r="K199" s="22" t="s">
        <v>1430</v>
      </c>
      <c r="L199" s="22" t="s">
        <v>31</v>
      </c>
      <c r="M199" s="22" t="s">
        <v>1431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c r="A200" s="32"/>
      <c r="B200" s="33" t="s">
        <v>1994</v>
      </c>
      <c r="C200" s="33">
        <v>33</v>
      </c>
      <c r="D200" s="34" t="s">
        <v>1896</v>
      </c>
      <c r="E200" s="34" t="s">
        <v>1894</v>
      </c>
      <c r="F200" s="34"/>
      <c r="G200" s="34" t="s">
        <v>3996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t="s">
        <v>1994</v>
      </c>
      <c r="C201" s="33">
        <v>33</v>
      </c>
      <c r="D201" s="34" t="s">
        <v>1892</v>
      </c>
      <c r="E201" s="34" t="s">
        <v>1920</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t="s">
        <v>1994</v>
      </c>
      <c r="C202" s="33">
        <v>33</v>
      </c>
      <c r="D202" s="34" t="s">
        <v>1896</v>
      </c>
      <c r="E202" s="34" t="s">
        <v>1920</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9">
      <c r="A203" s="32"/>
      <c r="B203" s="33" t="s">
        <v>1994</v>
      </c>
      <c r="C203" s="33">
        <v>33</v>
      </c>
      <c r="D203" s="34" t="s">
        <v>1892</v>
      </c>
      <c r="E203" s="34" t="s">
        <v>1924</v>
      </c>
      <c r="F203" s="34"/>
      <c r="G203" s="34" t="s">
        <v>3997</v>
      </c>
      <c r="H203" s="35"/>
      <c r="I203" s="35"/>
      <c r="J203" s="259" t="str">
        <f>IF($F203="","",IFERROR(IFERROR(INDEX(Réttabanki!$U:$U,MATCH($F203,Réttabanki!$A:$A,0)),INDEX(Vöruskrá!$R:$R,MATCH($F203,Vöruskrá!$B:$B,0)))*($H203+IF($I203="",$H203*(1+$AB$7),$I203))/2/1000,""))</f>
        <v/>
      </c>
      <c r="K203" s="22" t="s">
        <v>4004</v>
      </c>
      <c r="L203" s="22" t="s">
        <v>2015</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9">
      <c r="A204" s="32"/>
      <c r="B204" s="33" t="s">
        <v>1994</v>
      </c>
      <c r="C204" s="33">
        <v>33</v>
      </c>
      <c r="D204" s="34" t="s">
        <v>1892</v>
      </c>
      <c r="E204" s="34" t="s">
        <v>1924</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c r="A205" s="32"/>
      <c r="B205" s="33" t="s">
        <v>1994</v>
      </c>
      <c r="C205" s="33">
        <v>33</v>
      </c>
      <c r="D205" s="34" t="s">
        <v>1892</v>
      </c>
      <c r="E205" s="34" t="s">
        <v>1924</v>
      </c>
      <c r="F205" s="34" t="s">
        <v>639</v>
      </c>
      <c r="G205" s="34" t="s">
        <v>639</v>
      </c>
      <c r="H205" s="35">
        <v>20</v>
      </c>
      <c r="I205" s="35"/>
      <c r="J205" s="259">
        <f>IF($F205="","",IFERROR(IFERROR(INDEX(Réttabanki!$U:$U,MATCH($F205,Réttabanki!$A:$A,0)),INDEX(Vöruskrá!$R:$R,MATCH($F205,Vöruskrá!$B:$B,0)))*($H205+IF($I205="",$H205*(1+$AB$7),$I205))/2/1000,""))</f>
        <v>61.6</v>
      </c>
      <c r="K205" s="22" t="s">
        <v>641</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208">
      <c r="A206" s="32">
        <v>46252</v>
      </c>
      <c r="B206" s="33" t="s">
        <v>1932</v>
      </c>
      <c r="C206" s="33">
        <v>34</v>
      </c>
      <c r="D206" s="34" t="s">
        <v>1896</v>
      </c>
      <c r="E206" s="34" t="s">
        <v>1894</v>
      </c>
      <c r="F206" s="34"/>
      <c r="G206" s="34" t="s">
        <v>4000</v>
      </c>
      <c r="H206" s="35"/>
      <c r="I206" s="35"/>
      <c r="J206" s="259" t="str">
        <f>IF($F206="","",IFERROR(IFERROR(INDEX(Réttabanki!$U:$U,MATCH($F206,Réttabanki!$A:$A,0)),INDEX(Vöruskrá!$R:$R,MATCH($F206,Vöruskrá!$B:$B,0)))*($H206+IF($I206="",$H206*(1+$AB$7),$I206))/2/1000,""))</f>
        <v/>
      </c>
      <c r="K206" s="22" t="s">
        <v>4005</v>
      </c>
      <c r="L206" s="22" t="s">
        <v>4006</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78">
      <c r="A207" s="32"/>
      <c r="B207" s="33" t="s">
        <v>1932</v>
      </c>
      <c r="C207" s="33">
        <v>34</v>
      </c>
      <c r="D207" s="34" t="s">
        <v>1896</v>
      </c>
      <c r="E207" s="34" t="s">
        <v>1894</v>
      </c>
      <c r="F207" s="34" t="s">
        <v>918</v>
      </c>
      <c r="G207" s="34" t="s">
        <v>918</v>
      </c>
      <c r="H207" s="35"/>
      <c r="I207" s="35">
        <v>120</v>
      </c>
      <c r="J207" s="259">
        <f>IF($F207="","",IFERROR(IFERROR(INDEX(Réttabanki!$U:$U,MATCH($F207,Réttabanki!$A:$A,0)),INDEX(Vöruskrá!$R:$R,MATCH($F207,Vöruskrá!$B:$B,0)))*($H207+IF($I207="",$H207*(1+$AB$7),$I207))/2/1000,""))</f>
        <v>48</v>
      </c>
      <c r="K207" s="22" t="s">
        <v>919</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c r="A208" s="32"/>
      <c r="B208" s="33" t="s">
        <v>1932</v>
      </c>
      <c r="C208" s="33">
        <v>34</v>
      </c>
      <c r="D208" s="34" t="s">
        <v>1896</v>
      </c>
      <c r="E208" s="34" t="s">
        <v>1894</v>
      </c>
      <c r="F208" s="34" t="s">
        <v>1256</v>
      </c>
      <c r="G208" s="34" t="s">
        <v>911</v>
      </c>
      <c r="H208" s="35"/>
      <c r="I208" s="35">
        <v>100</v>
      </c>
      <c r="J208" s="259">
        <f>IF($F208="","",IFERROR(IFERROR(INDEX(Réttabanki!$U:$U,MATCH($F208,Réttabanki!$A:$A,0)),INDEX(Vöruskrá!$R:$R,MATCH($F208,Vöruskrá!$B:$B,0)))*($H208+IF($I208="",$H208*(1+$AB$7),$I208))/2/1000,""))</f>
        <v>30</v>
      </c>
      <c r="K208" s="22" t="s">
        <v>914</v>
      </c>
      <c r="L208" s="22" t="s">
        <v>31</v>
      </c>
      <c r="M208" s="22" t="s">
        <v>915</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9">
      <c r="A209" s="32"/>
      <c r="B209" s="33" t="s">
        <v>1932</v>
      </c>
      <c r="C209" s="33">
        <v>34</v>
      </c>
      <c r="D209" s="34" t="s">
        <v>1896</v>
      </c>
      <c r="E209" s="34" t="s">
        <v>1894</v>
      </c>
      <c r="F209" s="34" t="s">
        <v>69</v>
      </c>
      <c r="G209" s="34" t="s">
        <v>4001</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91">
      <c r="A210" s="32"/>
      <c r="B210" s="33" t="s">
        <v>1932</v>
      </c>
      <c r="C210" s="33">
        <v>34</v>
      </c>
      <c r="D210" s="34" t="s">
        <v>1896</v>
      </c>
      <c r="E210" s="34" t="s">
        <v>1913</v>
      </c>
      <c r="F210" s="34" t="s">
        <v>1761</v>
      </c>
      <c r="G210" s="34" t="s">
        <v>1761</v>
      </c>
      <c r="H210" s="35"/>
      <c r="I210" s="35">
        <v>120</v>
      </c>
      <c r="J210" s="259">
        <f>IF($F210="","",IFERROR(IFERROR(INDEX(Réttabanki!$U:$U,MATCH($F210,Réttabanki!$A:$A,0)),INDEX(Vöruskrá!$R:$R,MATCH($F210,Vöruskrá!$B:$B,0)))*($H210+IF($I210="",$H210*(1+$AB$7),$I210))/2/1000,""))</f>
        <v>58.342531199999996</v>
      </c>
      <c r="K210" s="22" t="s">
        <v>1762</v>
      </c>
      <c r="L210" s="22" t="s">
        <v>1763</v>
      </c>
      <c r="M210" s="22"/>
      <c r="N210" s="23"/>
      <c r="O210" s="23"/>
      <c r="P210" s="23"/>
      <c r="Q210" s="23"/>
      <c r="R210" s="23"/>
      <c r="S210" s="23"/>
      <c r="T210" s="80"/>
      <c r="U210" s="79"/>
      <c r="V210" s="79"/>
      <c r="W210" s="79"/>
      <c r="X210" s="79"/>
      <c r="Y210" s="79"/>
      <c r="Z210" s="79"/>
      <c r="AA210" s="79"/>
    </row>
    <row r="211" spans="1:27" ht="39">
      <c r="A211" s="32"/>
      <c r="B211" s="33" t="s">
        <v>1932</v>
      </c>
      <c r="C211" s="33">
        <v>34</v>
      </c>
      <c r="D211" s="34" t="s">
        <v>1892</v>
      </c>
      <c r="E211" s="34" t="s">
        <v>1894</v>
      </c>
      <c r="F211" s="34"/>
      <c r="G211" s="34" t="s">
        <v>2016</v>
      </c>
      <c r="H211" s="35"/>
      <c r="I211" s="35"/>
      <c r="J211" s="259" t="str">
        <f>IF($F211="","",IFERROR(IFERROR(INDEX(Réttabanki!$U:$U,MATCH($F211,Réttabanki!$A:$A,0)),INDEX(Vöruskrá!$R:$R,MATCH($F211,Vöruskrá!$B:$B,0)))*($H211+IF($I211="",$H211*(1+$AB$7),$I211))/2/1000,""))</f>
        <v/>
      </c>
      <c r="K211" s="22" t="s">
        <v>2017</v>
      </c>
      <c r="L211" s="22" t="s">
        <v>2018</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t="s">
        <v>1932</v>
      </c>
      <c r="C212" s="33">
        <v>34</v>
      </c>
      <c r="D212" s="34" t="s">
        <v>1892</v>
      </c>
      <c r="E212" s="34" t="s">
        <v>1894</v>
      </c>
      <c r="F212" s="34" t="s">
        <v>926</v>
      </c>
      <c r="G212" s="34" t="s">
        <v>926</v>
      </c>
      <c r="H212" s="35">
        <v>160</v>
      </c>
      <c r="I212" s="35"/>
      <c r="J212" s="259">
        <f>IF($F212="","",IFERROR(IFERROR(INDEX(Réttabanki!$U:$U,MATCH($F212,Réttabanki!$A:$A,0)),INDEX(Vöruskrá!$R:$R,MATCH($F212,Vöruskrá!$B:$B,0)))*($H212+IF($I212="",$H212*(1+$AB$7),$I212))/2/1000,""))</f>
        <v>334.4</v>
      </c>
      <c r="K212" s="22" t="s">
        <v>926</v>
      </c>
      <c r="L212" s="22" t="s">
        <v>621</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c r="A213" s="32"/>
      <c r="B213" s="33" t="s">
        <v>1932</v>
      </c>
      <c r="C213" s="33">
        <v>34</v>
      </c>
      <c r="D213" s="34" t="s">
        <v>1892</v>
      </c>
      <c r="E213" s="34" t="s">
        <v>1894</v>
      </c>
      <c r="F213" s="34" t="s">
        <v>635</v>
      </c>
      <c r="G213" s="34" t="s">
        <v>635</v>
      </c>
      <c r="H213" s="35">
        <v>80</v>
      </c>
      <c r="I213" s="35"/>
      <c r="J213" s="259">
        <f>IF($F213="","",IFERROR(IFERROR(INDEX(Réttabanki!$U:$U,MATCH($F213,Réttabanki!$A:$A,0)),INDEX(Vöruskrá!$R:$R,MATCH($F213,Vöruskrá!$B:$B,0)))*($H213+IF($I213="",$H213*(1+$AB$7),$I213))/2/1000,""))</f>
        <v>17.600000000000001</v>
      </c>
      <c r="K213" s="22" t="s">
        <v>635</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c r="A214" s="32"/>
      <c r="B214" s="33" t="s">
        <v>1932</v>
      </c>
      <c r="C214" s="33">
        <v>34</v>
      </c>
      <c r="D214" s="34" t="s">
        <v>1892</v>
      </c>
      <c r="E214" s="34" t="s">
        <v>1894</v>
      </c>
      <c r="F214" s="34" t="s">
        <v>445</v>
      </c>
      <c r="G214" s="34" t="s">
        <v>445</v>
      </c>
      <c r="H214" s="35">
        <v>10</v>
      </c>
      <c r="I214" s="35"/>
      <c r="J214" s="259">
        <f>IF($F214="","",IFERROR(IFERROR(INDEX(Réttabanki!$U:$U,MATCH($F214,Réttabanki!$A:$A,0)),INDEX(Vöruskrá!$R:$R,MATCH($F214,Vöruskrá!$B:$B,0)))*($H214+IF($I214="",$H214*(1+$AB$7),$I214))/2/1000,""))</f>
        <v>25.3</v>
      </c>
      <c r="K214" s="22" t="s">
        <v>448</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9">
      <c r="A215" s="32"/>
      <c r="B215" s="33" t="s">
        <v>1932</v>
      </c>
      <c r="C215" s="33">
        <v>34</v>
      </c>
      <c r="D215" s="34" t="s">
        <v>1892</v>
      </c>
      <c r="E215" s="34" t="s">
        <v>1894</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t="s">
        <v>1892</v>
      </c>
      <c r="E216" s="34" t="s">
        <v>1913</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t="s">
        <v>1892</v>
      </c>
      <c r="E217" s="34" t="s">
        <v>1913</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t="s">
        <v>1892</v>
      </c>
      <c r="E218" s="34" t="s">
        <v>1913</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t="s">
        <v>1892</v>
      </c>
      <c r="E219" s="34" t="s">
        <v>1913</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t="s">
        <v>1892</v>
      </c>
      <c r="E220" s="34" t="s">
        <v>1920</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t="s">
        <v>1896</v>
      </c>
      <c r="E221" s="34" t="s">
        <v>1920</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t="s">
        <v>1892</v>
      </c>
      <c r="E222" s="34" t="s">
        <v>1924</v>
      </c>
      <c r="F222" s="34"/>
      <c r="G222" s="34" t="s">
        <v>4007</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t="s">
        <v>1892</v>
      </c>
      <c r="E223" s="34" t="s">
        <v>1924</v>
      </c>
      <c r="F223" s="34" t="s">
        <v>463</v>
      </c>
      <c r="G223" s="34" t="s">
        <v>4008</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t="s">
        <v>1892</v>
      </c>
      <c r="E224" s="34" t="s">
        <v>1924</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29">
      <c r="A225" s="32">
        <v>46253</v>
      </c>
      <c r="B225" s="33"/>
      <c r="C225" s="33"/>
      <c r="D225" s="34" t="s">
        <v>1896</v>
      </c>
      <c r="E225" s="34" t="s">
        <v>1894</v>
      </c>
      <c r="F225" s="34"/>
      <c r="G225" s="34" t="s">
        <v>4010</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8">
      <c r="A226" s="32"/>
      <c r="B226" s="33"/>
      <c r="C226" s="33"/>
      <c r="D226" s="34" t="s">
        <v>1896</v>
      </c>
      <c r="E226" s="34" t="s">
        <v>1894</v>
      </c>
      <c r="F226" s="34" t="s">
        <v>1607</v>
      </c>
      <c r="G226" s="34" t="s">
        <v>4009</v>
      </c>
      <c r="H226" s="35"/>
      <c r="I226" s="35">
        <v>180</v>
      </c>
      <c r="J226" s="259">
        <f>IF($F226="","",IFERROR(IFERROR(INDEX(Réttabanki!$U:$U,MATCH($F226,Réttabanki!$A:$A,0)),INDEX(Vöruskrá!$R:$R,MATCH($F226,Vöruskrá!$B:$B,0)))*($H226+IF($I226="",$H226*(1+$AB$7),$I226))/2/1000,""))</f>
        <v>135.34352100000004</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c r="A227" s="32"/>
      <c r="B227" s="33"/>
      <c r="C227" s="33"/>
      <c r="D227" s="34" t="s">
        <v>1896</v>
      </c>
      <c r="E227" s="34" t="s">
        <v>1894</v>
      </c>
      <c r="F227" s="34" t="s">
        <v>1275</v>
      </c>
      <c r="G227" s="34" t="s">
        <v>1275</v>
      </c>
      <c r="H227" s="35"/>
      <c r="I227" s="35">
        <v>100</v>
      </c>
      <c r="J227" s="259">
        <f>IF($F227="","",IFERROR(IFERROR(INDEX(Réttabanki!$U:$U,MATCH($F227,Réttabanki!$A:$A,0)),INDEX(Vöruskrá!$R:$R,MATCH($F227,Vöruskrá!$B:$B,0)))*($H227+IF($I227="",$H227*(1+$AB$7),$I227))/2/1000,""))</f>
        <v>10</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t="s">
        <v>1892</v>
      </c>
      <c r="E228" s="34" t="s">
        <v>1894</v>
      </c>
      <c r="F228" s="34"/>
      <c r="G228" s="34" t="s">
        <v>4011</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t="s">
        <v>1892</v>
      </c>
      <c r="E229" s="34" t="s">
        <v>1894</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t="s">
        <v>1892</v>
      </c>
      <c r="E230" s="34" t="s">
        <v>1894</v>
      </c>
      <c r="F230" s="34" t="s">
        <v>547</v>
      </c>
      <c r="G230" s="34" t="s">
        <v>547</v>
      </c>
      <c r="H230" s="35">
        <v>20</v>
      </c>
      <c r="I230" s="35"/>
      <c r="J230" s="259">
        <f>IF($F230="","",IFERROR(IFERROR(INDEX(Réttabanki!$U:$U,MATCH($F230,Réttabanki!$A:$A,0)),INDEX(Vöruskrá!$R:$R,MATCH($F230,Vöruskrá!$B:$B,0)))*($H230+IF($I230="",$H230*(1+$AB$7),$I230))/2/1000,""))</f>
        <v>26.4</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t="s">
        <v>1892</v>
      </c>
      <c r="E231" s="34" t="s">
        <v>1894</v>
      </c>
      <c r="F231" s="34" t="s">
        <v>581</v>
      </c>
      <c r="G231" s="34" t="s">
        <v>581</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t="s">
        <v>1892</v>
      </c>
      <c r="E232" s="34" t="s">
        <v>1913</v>
      </c>
      <c r="F232" s="34"/>
      <c r="G232" s="34" t="s">
        <v>2002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t="s">
        <v>1892</v>
      </c>
      <c r="E233" s="34" t="s">
        <v>1913</v>
      </c>
      <c r="F233" s="34" t="s">
        <v>1453</v>
      </c>
      <c r="G233" s="34" t="s">
        <v>2003</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t="s">
        <v>1892</v>
      </c>
      <c r="E234" s="34" t="s">
        <v>1913</v>
      </c>
      <c r="F234" s="34" t="s">
        <v>547</v>
      </c>
      <c r="G234" s="34" t="s">
        <v>547</v>
      </c>
      <c r="H234" s="35">
        <v>20</v>
      </c>
      <c r="I234" s="35"/>
      <c r="J234" s="259">
        <f>IF($F234="","",IFERROR(IFERROR(INDEX(Réttabanki!$U:$U,MATCH($F234,Réttabanki!$A:$A,0)),INDEX(Vöruskrá!$R:$R,MATCH($F234,Vöruskrá!$B:$B,0)))*($H234+IF($I234="",$H234*(1+$AB$7),$I234))/2/1000,""))</f>
        <v>26.4</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t="s">
        <v>1892</v>
      </c>
      <c r="E235" s="34" t="s">
        <v>1913</v>
      </c>
      <c r="F235" s="34" t="s">
        <v>581</v>
      </c>
      <c r="G235" s="34" t="s">
        <v>581</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t="s">
        <v>1896</v>
      </c>
      <c r="E236" s="34" t="s">
        <v>1920</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t="s">
        <v>1892</v>
      </c>
      <c r="E237" s="34" t="s">
        <v>1920</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t="s">
        <v>1892</v>
      </c>
      <c r="E238" s="34" t="s">
        <v>1924</v>
      </c>
      <c r="F238" s="34"/>
      <c r="G238" s="34" t="s">
        <v>2006</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t="s">
        <v>1892</v>
      </c>
      <c r="E239" s="34" t="s">
        <v>1924</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t="s">
        <v>1892</v>
      </c>
      <c r="E240" s="34" t="s">
        <v>1924</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c r="A241" s="32">
        <v>46254</v>
      </c>
      <c r="B241" s="33"/>
      <c r="C241" s="33"/>
      <c r="D241" s="34" t="s">
        <v>1896</v>
      </c>
      <c r="E241" s="34" t="s">
        <v>1894</v>
      </c>
      <c r="F241" s="34"/>
      <c r="G241" s="34" t="s">
        <v>4012</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52">
      <c r="A242" s="32"/>
      <c r="B242" s="33"/>
      <c r="C242" s="33"/>
      <c r="D242" s="34" t="s">
        <v>1896</v>
      </c>
      <c r="E242" s="34" t="s">
        <v>1894</v>
      </c>
      <c r="F242" s="34" t="s">
        <v>1613</v>
      </c>
      <c r="G242" s="34" t="s">
        <v>1613</v>
      </c>
      <c r="H242" s="35"/>
      <c r="I242" s="35">
        <v>180</v>
      </c>
      <c r="J242" s="259">
        <f>IF($F242="","",IFERROR(IFERROR(INDEX(Réttabanki!$U:$U,MATCH($F242,Réttabanki!$A:$A,0)),INDEX(Vöruskrá!$R:$R,MATCH($F242,Vöruskrá!$B:$B,0)))*($H242+IF($I242="",$H242*(1+$AB$7),$I242))/2/1000,""))</f>
        <v>111.01303799999999</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6">
      <c r="A243" s="32"/>
      <c r="B243" s="33"/>
      <c r="C243" s="33"/>
      <c r="D243" s="34" t="s">
        <v>1896</v>
      </c>
      <c r="E243" s="34" t="s">
        <v>1894</v>
      </c>
      <c r="F243" s="34" t="s">
        <v>1635</v>
      </c>
      <c r="G243" s="34" t="s">
        <v>4013</v>
      </c>
      <c r="H243" s="35"/>
      <c r="I243" s="35">
        <v>100</v>
      </c>
      <c r="J243" s="259">
        <f>IF($F243="","",IFERROR(IFERROR(INDEX(Réttabanki!$U:$U,MATCH($F243,Réttabanki!$A:$A,0)),INDEX(Vöruskrá!$R:$R,MATCH($F243,Vöruskrá!$B:$B,0)))*($H243+IF($I243="",$H243*(1+$AB$7),$I243))/2/1000,""))</f>
        <v>25.055</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c r="A244" s="32"/>
      <c r="B244" s="33"/>
      <c r="C244" s="33"/>
      <c r="D244" s="34" t="s">
        <v>1892</v>
      </c>
      <c r="E244" s="34" t="s">
        <v>1894</v>
      </c>
      <c r="F244" s="34"/>
      <c r="G244" s="34" t="s">
        <v>4014</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t="s">
        <v>1892</v>
      </c>
      <c r="E245" s="34" t="s">
        <v>1894</v>
      </c>
      <c r="F245" s="34" t="s">
        <v>945</v>
      </c>
      <c r="G245" s="34" t="s">
        <v>4015</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1894</v>
      </c>
      <c r="F246" s="34" t="s">
        <v>347</v>
      </c>
      <c r="G246" s="34" t="s">
        <v>1898</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1896</v>
      </c>
      <c r="E247" s="34" t="s">
        <v>1920</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1920</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1924</v>
      </c>
      <c r="F249" s="34"/>
      <c r="G249" s="34" t="s">
        <v>4024</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1924</v>
      </c>
      <c r="F250" s="34"/>
      <c r="G250" s="34" t="s">
        <v>4016</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1892</v>
      </c>
      <c r="E251" s="34" t="s">
        <v>1924</v>
      </c>
      <c r="F251" s="34" t="s">
        <v>645</v>
      </c>
      <c r="G251" s="34" t="s">
        <v>645</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v>46255</v>
      </c>
      <c r="B252" s="33"/>
      <c r="C252" s="33"/>
      <c r="D252" s="34" t="s">
        <v>1896</v>
      </c>
      <c r="E252" s="34" t="s">
        <v>1894</v>
      </c>
      <c r="F252" s="34"/>
      <c r="G252" s="34" t="s">
        <v>4025</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52">
      <c r="A253" s="32"/>
      <c r="B253" s="33"/>
      <c r="C253" s="33"/>
      <c r="D253" s="34" t="s">
        <v>1896</v>
      </c>
      <c r="E253" s="34" t="s">
        <v>1894</v>
      </c>
      <c r="F253" s="34" t="s">
        <v>1619</v>
      </c>
      <c r="G253" s="34" t="s">
        <v>4027</v>
      </c>
      <c r="H253" s="35"/>
      <c r="I253" s="35">
        <v>180</v>
      </c>
      <c r="J253" s="259">
        <f>IF($F253="","",IFERROR(IFERROR(INDEX(Réttabanki!$U:$U,MATCH($F253,Réttabanki!$A:$A,0)),INDEX(Vöruskrá!$R:$R,MATCH($F253,Vöruskrá!$B:$B,0)))*($H253+IF($I253="",$H253*(1+$AB$7),$I253))/2/1000,""))</f>
        <v>213.06203999999997</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c r="A254" s="32"/>
      <c r="B254" s="33"/>
      <c r="C254" s="33"/>
      <c r="D254" s="34" t="s">
        <v>1896</v>
      </c>
      <c r="E254" s="34" t="s">
        <v>1894</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1892</v>
      </c>
      <c r="E255" s="34" t="s">
        <v>1894</v>
      </c>
      <c r="F255" s="34"/>
      <c r="G255" s="34" t="s">
        <v>4028</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1892</v>
      </c>
      <c r="E256" s="34" t="s">
        <v>1894</v>
      </c>
      <c r="F256" s="34" t="s">
        <v>1206</v>
      </c>
      <c r="G256" s="34" t="s">
        <v>4026</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1892</v>
      </c>
      <c r="E257" s="34" t="s">
        <v>1894</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1892</v>
      </c>
      <c r="E258" s="34" t="s">
        <v>1894</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1896</v>
      </c>
      <c r="E259" s="34" t="s">
        <v>1920</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1920</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1924</v>
      </c>
      <c r="F261" s="34"/>
      <c r="G261" s="34" t="s">
        <v>4029</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1924</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1924</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c r="A264" s="32">
        <v>46258</v>
      </c>
      <c r="B264" s="33"/>
      <c r="C264" s="33"/>
      <c r="D264" s="34" t="s">
        <v>1896</v>
      </c>
      <c r="E264" s="34" t="s">
        <v>1894</v>
      </c>
      <c r="F264" s="34"/>
      <c r="G264" s="34" t="s">
        <v>4031</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8">
      <c r="A265" s="32"/>
      <c r="B265" s="33"/>
      <c r="C265" s="33"/>
      <c r="D265" s="34" t="s">
        <v>1896</v>
      </c>
      <c r="E265" s="34" t="s">
        <v>1894</v>
      </c>
      <c r="F265" s="34" t="s">
        <v>1624</v>
      </c>
      <c r="G265" s="34" t="s">
        <v>1671</v>
      </c>
      <c r="H265" s="35"/>
      <c r="I265" s="35">
        <v>180</v>
      </c>
      <c r="J265" s="259">
        <f>IF($F265="","",IFERROR(IFERROR(INDEX(Réttabanki!$U:$U,MATCH($F265,Réttabanki!$A:$A,0)),INDEX(Vöruskrá!$R:$R,MATCH($F265,Vöruskrá!$B:$B,0)))*($H265+IF($I265="",$H265*(1+$AB$7),$I265))/2/1000,""))</f>
        <v>152.319681</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c r="A266" s="32"/>
      <c r="B266" s="33"/>
      <c r="C266" s="33"/>
      <c r="D266" s="34" t="s">
        <v>1896</v>
      </c>
      <c r="E266" s="34" t="s">
        <v>1894</v>
      </c>
      <c r="F266" s="34" t="s">
        <v>1275</v>
      </c>
      <c r="G266" s="34" t="s">
        <v>1275</v>
      </c>
      <c r="H266" s="35"/>
      <c r="I266" s="35">
        <v>100</v>
      </c>
      <c r="J266" s="259">
        <f>IF($F266="","",IFERROR(IFERROR(INDEX(Réttabanki!$U:$U,MATCH($F266,Réttabanki!$A:$A,0)),INDEX(Vöruskrá!$R:$R,MATCH($F266,Vöruskrá!$B:$B,0)))*($H266+IF($I266="",$H266*(1+$AB$7),$I266))/2/1000,""))</f>
        <v>10</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1894</v>
      </c>
      <c r="F267" s="34"/>
      <c r="G267" s="34" t="s">
        <v>4030</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17">
      <c r="A268" s="32"/>
      <c r="B268" s="33"/>
      <c r="C268" s="33"/>
      <c r="D268" s="34" t="s">
        <v>1892</v>
      </c>
      <c r="E268" s="34" t="s">
        <v>1894</v>
      </c>
      <c r="F268" s="34" t="s">
        <v>1671</v>
      </c>
      <c r="G268" s="34" t="s">
        <v>1671</v>
      </c>
      <c r="H268" s="35">
        <v>160</v>
      </c>
      <c r="I268" s="35"/>
      <c r="J268" s="259">
        <f>IF($F268="","",IFERROR(IFERROR(INDEX(Réttabanki!$U:$U,MATCH($F268,Réttabanki!$A:$A,0)),INDEX(Vöruskrá!$R:$R,MATCH($F268,Vöruskrá!$B:$B,0)))*($H268+IF($I268="",$H268*(1+$AB$7),$I268))/2/1000,""))</f>
        <v>174.87946942264597</v>
      </c>
      <c r="K268" s="22" t="str">
        <f>IF(F268="","",IFERROR(IFERROR(INDEX(Réttabanki!D:D,MATCH(F268,Réttabanki!A:A,0)),""),IFERROR(IFERROR(INDEX(Vöruskrá!F:F,MATCH(F268,Vöruskrá!B:B,0)),""),"")))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268" s="22" t="str">
        <f>IF(F268="","",IFERROR(IFERROR(INDEX(Réttabanki!E:E,MATCH(F268,Réttabanki!A:A,0)),""),IFERROR(IFERROR(INDEX(Vöruskrá!G:G,MATCH(F268,Vöruskrá!B:B,0)),""),"")))</f>
        <v>Engir, Sinnep, súlfít</v>
      </c>
      <c r="M268" s="22">
        <f>IF(F268="","",IFERROR(IFERROR(INDEX(Réttabanki!F:F,MATCH(F268,Réttabanki!A:A,0)),""),IFERROR(IFERROR(INDEX(Vöruskrá!H:H,MATCH(F268,Vöruskrá!B:B,0)),""),"")))</f>
        <v>0</v>
      </c>
      <c r="N268" s="23">
        <f>IF(OR(F268="",H268=""),"",IFERROR(IFERROR(INDEX(Réttabanki!G:G,MATCH(F268,Réttabanki!A:A,0)),"")*H268/100,IFERROR(IFERROR(INDEX(Vöruskrá!J:J,MATCH(F268,Vöruskrá!B:B,0)),"")*H268/100,"")))</f>
        <v>130.416</v>
      </c>
      <c r="O268" s="23">
        <f>IF(OR(F268="",H268=""),"",IFERROR(IFERROR(INDEX(Réttabanki!H:H,MATCH(F268,Réttabanki!A:A,0)),"")*H268/100,IFERROR(IFERROR(INDEX(Vöruskrá!K:K,MATCH(F268,Vöruskrá!B:B,0)),"")*H268/100,"")))</f>
        <v>6.08</v>
      </c>
      <c r="P268" s="23">
        <f>IF(OR(F268="",H268=""),"",IFERROR(IFERROR(INDEX(Réttabanki!I:I,MATCH(F268,Réttabanki!A:A,0)),"")*H268/100,IFERROR(IFERROR(INDEX(Vöruskrá!L:L,MATCH(F268,Vöruskrá!B:B,0)),"")*H268/100,"")))</f>
        <v>1.8719999999999999</v>
      </c>
      <c r="Q268" s="23">
        <f>IF(OR(F268="",H268=""),"",IFERROR(IFERROR(INDEX(Réttabanki!J:J,MATCH(F268,Réttabanki!A:A,0)),"")*H268/100,IFERROR(IFERROR(INDEX(Vöruskrá!M:M,MATCH(F268,Vöruskrá!B:B,0)),"")*H268/100,"")))</f>
        <v>9.5359999999999996</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8.8000000000000007</v>
      </c>
      <c r="T268" s="80"/>
      <c r="U268" s="79"/>
      <c r="V268" s="79"/>
      <c r="W268" s="79"/>
      <c r="X268" s="79"/>
      <c r="Y268" s="79"/>
      <c r="Z268" s="79"/>
      <c r="AA268" s="79"/>
    </row>
    <row r="269" spans="1:27">
      <c r="A269" s="32"/>
      <c r="B269" s="33"/>
      <c r="C269" s="33"/>
      <c r="D269" s="34" t="s">
        <v>1892</v>
      </c>
      <c r="E269" s="34" t="s">
        <v>1894</v>
      </c>
      <c r="F269" s="34" t="s">
        <v>1275</v>
      </c>
      <c r="G269" s="34" t="s">
        <v>1275</v>
      </c>
      <c r="H269" s="35">
        <v>80</v>
      </c>
      <c r="I269" s="35"/>
      <c r="J269" s="259">
        <f>IF($F269="","",IFERROR(IFERROR(INDEX(Réttabanki!$U:$U,MATCH($F269,Réttabanki!$A:$A,0)),INDEX(Vöruskrá!$R:$R,MATCH($F269,Vöruskrá!$B:$B,0)))*($H269+IF($I269="",$H269*(1+$AB$7),$I269))/2/1000,""))</f>
        <v>17.600000000000001</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82.4</v>
      </c>
      <c r="O269" s="23">
        <f>IF(OR(F269="",H269=""),"",IFERROR(IFERROR(INDEX(Réttabanki!H:H,MATCH(F269,Réttabanki!A:A,0)),"")*H269/100,IFERROR(IFERROR(INDEX(Vöruskrá!K:K,MATCH(F269,Vöruskrá!B:B,0)),"")*H269/100,"")))</f>
        <v>2.4</v>
      </c>
      <c r="P269" s="23">
        <f>IF(OR(F269="",H269=""),"",IFERROR(IFERROR(INDEX(Réttabanki!I:I,MATCH(F269,Réttabanki!A:A,0)),"")*H269/100,IFERROR(IFERROR(INDEX(Vöruskrá!L:L,MATCH(F269,Vöruskrá!B:B,0)),"")*H269/100,"")))</f>
        <v>1.68</v>
      </c>
      <c r="Q269" s="23">
        <f>IF(OR(F269="",H269=""),"",IFERROR(IFERROR(INDEX(Réttabanki!J:J,MATCH(F269,Réttabanki!A:A,0)),"")*H269/100,IFERROR(IFERROR(INDEX(Vöruskrá!M:M,MATCH(F269,Vöruskrá!B:B,0)),"")*H269/100,"")))</f>
        <v>12.8</v>
      </c>
      <c r="R269" s="23">
        <f>IF(OR(F269="",H269=""),"",IFERROR(IFERROR(INDEX(Réttabanki!K:K,MATCH(F269,Réttabanki!A:A,0)),"")*H269/100,IFERROR(IFERROR(INDEX(Vöruskrá!O:O,MATCH(F269,Vöruskrá!B:B,0)),"")*H269/100,"")))</f>
        <v>1.76</v>
      </c>
      <c r="S269" s="23">
        <f>IF(OR(F269="",H269=""),"",IFERROR(IFERROR(INDEX(Réttabanki!L:L,MATCH(F269,Réttabanki!A:A,0)),"")*H269/100,IFERROR(IFERROR(INDEX(Vöruskrá!P:P,MATCH(F269,Vöruskrá!B:B,0)),"")*H269/100,"")))</f>
        <v>0.56000000000000005</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1896</v>
      </c>
      <c r="E270" s="34" t="s">
        <v>1920</v>
      </c>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1920</v>
      </c>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c r="G272" s="34"/>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1892</v>
      </c>
      <c r="E273" s="34" t="s">
        <v>1924</v>
      </c>
      <c r="F273" s="34"/>
      <c r="G273" s="34"/>
      <c r="H273" s="35"/>
      <c r="I273" s="35"/>
      <c r="J273" s="259" t="str">
        <f>IF($F273="","",IFERROR(IFERROR(INDEX(Réttabanki!$U:$U,MATCH($F273,Réttabanki!$A:$A,0)),INDEX(Vöruskrá!$R:$R,MATCH($F273,Vöruskrá!$B:$B,0)))*($H273+IF($I273="",$H273*(1+$AB$7),$I273))/2/1000,""))</f>
        <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t="str">
        <f>IF(OR(F273="",H273=""),"",IFERROR(IFERROR(INDEX(Réttabanki!G:G,MATCH(F273,Réttabanki!A:A,0)),"")*H273/100,IFERROR(IFERROR(INDEX(Vöruskrá!J:J,MATCH(F273,Vöruskrá!B:B,0)),"")*H273/100,"")))</f>
        <v/>
      </c>
      <c r="O273" s="23" t="str">
        <f>IF(OR(F273="",H273=""),"",IFERROR(IFERROR(INDEX(Réttabanki!H:H,MATCH(F273,Réttabanki!A:A,0)),"")*H273/100,IFERROR(IFERROR(INDEX(Vöruskrá!K:K,MATCH(F273,Vöruskrá!B:B,0)),"")*H273/100,"")))</f>
        <v/>
      </c>
      <c r="P273" s="23" t="str">
        <f>IF(OR(F273="",H273=""),"",IFERROR(IFERROR(INDEX(Réttabanki!I:I,MATCH(F273,Réttabanki!A:A,0)),"")*H273/100,IFERROR(IFERROR(INDEX(Vöruskrá!L:L,MATCH(F273,Vöruskrá!B:B,0)),"")*H273/100,"")))</f>
        <v/>
      </c>
      <c r="Q273" s="23" t="str">
        <f>IF(OR(F273="",H273=""),"",IFERROR(IFERROR(INDEX(Réttabanki!J:J,MATCH(F273,Réttabanki!A:A,0)),"")*H273/100,IFERROR(IFERROR(INDEX(Vöruskrá!M:M,MATCH(F273,Vöruskrá!B:B,0)),"")*H273/100,"")))</f>
        <v/>
      </c>
      <c r="R273" s="23" t="str">
        <f>IF(OR(F273="",H273=""),"",IFERROR(IFERROR(INDEX(Réttabanki!K:K,MATCH(F273,Réttabanki!A:A,0)),"")*H273/100,IFERROR(IFERROR(INDEX(Vöruskrá!O:O,MATCH(F273,Vöruskrá!B:B,0)),"")*H273/100,"")))</f>
        <v/>
      </c>
      <c r="S273" s="23"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1892</v>
      </c>
      <c r="E274" s="34" t="s">
        <v>1924</v>
      </c>
      <c r="F274" s="34"/>
      <c r="G274" s="34"/>
      <c r="H274" s="35"/>
      <c r="I274" s="35"/>
      <c r="J274" s="259" t="str">
        <f>IF($F274="","",IFERROR(IFERROR(INDEX(Réttabanki!$U:$U,MATCH($F274,Réttabanki!$A:$A,0)),INDEX(Vöruskrá!$R:$R,MATCH($F274,Vöruskrá!$B:$B,0)))*($H274+IF($I274="",$H274*(1+$AB$7),$I274))/2/1000,""))</f>
        <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4"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2026-07-15T11:23:44Z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